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Natalial\Desktop\"/>
    </mc:Choice>
  </mc:AlternateContent>
  <xr:revisionPtr revIDLastSave="0" documentId="8_{63D622E3-3D17-42E5-814E-A9AD60BC0C20}" xr6:coauthVersionLast="47" xr6:coauthVersionMax="47" xr10:uidLastSave="{00000000-0000-0000-0000-000000000000}"/>
  <bookViews>
    <workbookView xWindow="-110" yWindow="-110" windowWidth="19420" windowHeight="10300" tabRatio="833" firstSheet="2" xr2:uid="{00000000-000D-0000-FFFF-FFFF00000000}"/>
  </bookViews>
  <sheets>
    <sheet name="הנחיות" sheetId="29" r:id="rId1"/>
    <sheet name="פרטי המדווח" sheetId="26" r:id="rId2"/>
    <sheet name="דיווח פרטני" sheetId="1" r:id="rId3"/>
    <sheet name="צריכת דלק של כלי רכב" sheetId="18" r:id="rId4"/>
    <sheet name="מערכות מיזוג וקירור" sheetId="16" r:id="rId5"/>
    <sheet name="טעינת חשמל לכלי רכב" sheetId="19" r:id="rId6"/>
    <sheet name="פניות בנושא עשן" sheetId="4" r:id="rId7"/>
    <sheet name="נהיגה חסכונית" sheetId="5" r:id="rId8"/>
    <sheet name="סיכום מצבת ופליטות- אוטומטי" sheetId="2" r:id="rId9"/>
    <sheet name="פליטות חלקיקים" sheetId="21" state="hidden" r:id="rId10"/>
    <sheet name="GWP" sheetId="20" r:id="rId11"/>
    <sheet name="גיליון3" sheetId="7" state="hidden" r:id="rId12"/>
    <sheet name="מיפוי שמות" sheetId="9" state="hidden" r:id="rId13"/>
    <sheet name="מקדמי פליטה" sheetId="25" r:id="rId14"/>
  </sheets>
  <externalReferences>
    <externalReference r:id="rId15"/>
    <externalReference r:id="rId16"/>
  </externalReferences>
  <definedNames>
    <definedName name="list005">'מקדמי פליטה'!$I$19:$I$20</definedName>
    <definedName name="list006">'מקדמי פליטה'!$K$19:$K$24</definedName>
    <definedName name="list1">'מקדמי פליטה'!$A$13:$A$16</definedName>
    <definedName name="List10">'מקדמי פליטה'!$U$13:$U$16</definedName>
    <definedName name="list1001">'מקדמי פליטה'!$A$19:$A$20</definedName>
    <definedName name="list1002" localSheetId="10">'[1]מקדמי פליטה'!$C$19:$C$20</definedName>
    <definedName name="list1002" localSheetId="5">'[1]מקדמי פליטה'!$C$19:$C$20</definedName>
    <definedName name="list1002" localSheetId="13">'מקדמי פליטה'!$C$19:$C$20</definedName>
    <definedName name="list1002" localSheetId="3">'[1]מקדמי פליטה'!$C$19:$C$20</definedName>
    <definedName name="list1002">'[2]מקדמי פליטה'!$C$19:$C$20</definedName>
    <definedName name="list10021" localSheetId="10">'[1]מקדמי פליטה'!$C$23:$C$24</definedName>
    <definedName name="list10021" localSheetId="5">'[1]מקדמי פליטה'!$C$23:$C$24</definedName>
    <definedName name="list10021" localSheetId="13">'מקדמי פליטה'!$C$23:$C$24</definedName>
    <definedName name="list10021" localSheetId="3">'[1]מקדמי פליטה'!$C$23:$C$24</definedName>
    <definedName name="list10021">'[2]מקדמי פליטה'!$C$23:$C$24</definedName>
    <definedName name="list1003">'מקדמי פליטה'!$E$19:$E$20</definedName>
    <definedName name="list1004">'מקדמי פליטה'!$G$19:$G$21</definedName>
    <definedName name="list101">'מקדמי פליטה'!$C$13:$C$15</definedName>
    <definedName name="list11">'מקדמי פליטה'!$U$13:$U$15</definedName>
    <definedName name="list117">'מקדמי פליטה'!$AC$13:$AC$16</definedName>
    <definedName name="list12">'מקדמי פליטה'!$W$13:$W$16</definedName>
    <definedName name="list13">'מקדמי פליטה'!$Y$13:$Y$14</definedName>
    <definedName name="list14">'מקדמי פליטה'!$Y$13:$Y$45</definedName>
    <definedName name="list15">'מקדמי פליטה'!$AC$13:$AC$14</definedName>
    <definedName name="list16">'מקדמי פליטה'!$AC$13:$AC$45</definedName>
    <definedName name="list17">'מקדמי פליטה'!$AC$13:$AC$15</definedName>
    <definedName name="list18" localSheetId="10">'[1]מקדמי פליטה'!$AG$13:$AG$16</definedName>
    <definedName name="list18" localSheetId="5">'[1]מקדמי פליטה'!$AG$13:$AG$16</definedName>
    <definedName name="list18" localSheetId="13">'מקדמי פליטה'!$AG$13:$AG$16</definedName>
    <definedName name="list18" localSheetId="3">'[1]מקדמי פליטה'!$AG$13:$AG$16</definedName>
    <definedName name="list18">'[2]מקדמי פליטה'!$AG$13:$AG$16</definedName>
    <definedName name="list2">'מקדמי פליטה'!$E$13:$E$16</definedName>
    <definedName name="list24">'מקדמי פליטה'!$Y$13:$Y$21</definedName>
    <definedName name="list26">'מקדמי פליטה'!$AC$13:$AC$22</definedName>
    <definedName name="list2909" localSheetId="10">'[1]מקדמי פליטה'!$M$19:$M$21</definedName>
    <definedName name="list2909" localSheetId="5">'[1]מקדמי פליטה'!$M$19:$M$21</definedName>
    <definedName name="list2909" localSheetId="13">'מקדמי פליטה'!$M$19:$M$21</definedName>
    <definedName name="list2909" localSheetId="3">'[1]מקדמי פליטה'!$M$19:$M$21</definedName>
    <definedName name="list2909">'[2]מקדמי פליטה'!$M$19:$M$21</definedName>
    <definedName name="list3">'מקדמי פליטה'!$G$13:$G$15</definedName>
    <definedName name="list3009" localSheetId="10">'[1]מקדמי פליטה'!$O$19:$O$22</definedName>
    <definedName name="list3009" localSheetId="5">'[1]מקדמי פליטה'!$O$19:$O$22</definedName>
    <definedName name="list3009" localSheetId="13">'מקדמי פליטה'!$O$19:$O$22</definedName>
    <definedName name="list3009" localSheetId="3">'[1]מקדמי פליטה'!$O$19:$O$22</definedName>
    <definedName name="list3009">'[2]מקדמי פליטה'!$O$19:$O$22</definedName>
    <definedName name="list34">'מקדמי פליטה'!$Y$13:$Y$22</definedName>
    <definedName name="list4">'מקדמי פליטה'!$I$13:$I$14</definedName>
    <definedName name="list40">'מקדמי פליטה'!$Y$13:$Y$22</definedName>
    <definedName name="list5">'מקדמי פליטה'!$K$13:$K$16</definedName>
    <definedName name="list50">'מקדמי פליטה'!$A$129:$A$137</definedName>
    <definedName name="list51">'מקדמי פליטה'!$K$14:$K$15</definedName>
    <definedName name="list6">'מקדמי פליטה'!$M$13:$M$14</definedName>
    <definedName name="list7">'מקדמי פליטה'!$O$13:$O$15</definedName>
    <definedName name="list8">'מקדמי פליטה'!$Q$13:$Q$16</definedName>
    <definedName name="list9" localSheetId="10">'[1]מקדמי פליטה'!$S$13:$S$14</definedName>
    <definedName name="list9" localSheetId="5">'[1]מקדמי פליטה'!$S$13:$S$14</definedName>
    <definedName name="list9" localSheetId="13">'מקדמי פליטה'!$S$13:$S$14</definedName>
    <definedName name="list9" localSheetId="3">'[1]מקדמי פליטה'!$S$13:$S$14</definedName>
    <definedName name="list9">'[2]מקדמי פליטה'!$S$13:$S$14</definedName>
    <definedName name="oil" localSheetId="10">#REF!</definedName>
    <definedName name="oil" localSheetId="5">#REF!</definedName>
    <definedName name="oil" localSheetId="4">#REF!</definedName>
    <definedName name="oil" localSheetId="13">#REF!</definedName>
    <definedName name="oil" localSheetId="3">#REF!</definedName>
    <definedName name="oil">#REF!</definedName>
    <definedName name="_xlnm.Print_Area" localSheetId="5">'טעינת חשמל לכלי רכב'!$A$6:$J$34</definedName>
    <definedName name="_xlnm.Print_Area" localSheetId="4">'מערכות מיזוג וקירור'!$A$6:$R$66</definedName>
    <definedName name="_xlnm.Print_Area" localSheetId="3">'צריכת דלק של כלי רכב'!$A$5:$Q$73</definedName>
    <definedName name="public" localSheetId="10">#REF!</definedName>
    <definedName name="public" localSheetId="5">#REF!</definedName>
    <definedName name="public" localSheetId="4">#REF!</definedName>
    <definedName name="public" localSheetId="13">#REF!</definedName>
    <definedName name="public" localSheetId="3">#REF!</definedName>
    <definedName name="public">#REF!</definedName>
    <definedName name="refrigerants" localSheetId="10">#REF!</definedName>
    <definedName name="refrigerants" localSheetId="5">#REF!</definedName>
    <definedName name="refrigerants" localSheetId="4">#REF!</definedName>
    <definedName name="refrigerants" localSheetId="13">#REF!</definedName>
    <definedName name="refrigerants" localSheetId="3">#REF!</definedName>
    <definedName name="refrigerants">#REF!</definedName>
    <definedName name="refs" localSheetId="10">#REF!</definedName>
    <definedName name="refs" localSheetId="5">#REF!</definedName>
    <definedName name="refs" localSheetId="4">#REF!</definedName>
    <definedName name="refs" localSheetId="13">#REF!</definedName>
    <definedName name="refs" localSheetId="3">#REF!</definedName>
    <definedName name="refs">#REF!</definedName>
    <definedName name="scale">#REF!</definedName>
    <definedName name="service" localSheetId="10">#REF!</definedName>
    <definedName name="service" localSheetId="5">#REF!</definedName>
    <definedName name="service" localSheetId="4">#REF!</definedName>
    <definedName name="service" localSheetId="13">#REF!</definedName>
    <definedName name="service" localSheetId="3">#REF!</definedName>
    <definedName name="service">#REF!</definedName>
    <definedName name="transport" localSheetId="10">#REF!</definedName>
    <definedName name="transport" localSheetId="5">#REF!</definedName>
    <definedName name="transport" localSheetId="4">#REF!</definedName>
    <definedName name="transport" localSheetId="13">#REF!</definedName>
    <definedName name="transport" localSheetId="3">#REF!</definedName>
    <definedName name="transport">#REF!</definedName>
    <definedName name="VX">#REF!</definedName>
    <definedName name="water" localSheetId="10">#REF!</definedName>
    <definedName name="water" localSheetId="5">#REF!</definedName>
    <definedName name="water" localSheetId="4">#REF!</definedName>
    <definedName name="water" localSheetId="13">#REF!</definedName>
    <definedName name="water" localSheetId="3">#REF!</definedName>
    <definedName name="water">#REF!</definedName>
    <definedName name="years">'מקדמי פליטה'!$AI$21:$AI$27</definedName>
    <definedName name="years18">'מקדמי פליטה'!$AI$17:$AI$27</definedName>
    <definedName name="years19">'מקדמי פליטה'!$AI$16:$AI$27</definedName>
    <definedName name="years2015">'מקדמי פליטה'!$AI$20:$AI$27</definedName>
    <definedName name="years2016">'מקדמי פליטה'!$AI$19:$AI$27</definedName>
    <definedName name="years2017">'מקדמי פליטה'!$AI$18:$AI$27</definedName>
    <definedName name="years2020">'מקדמי פליטה'!$AI$15:$AI$27</definedName>
    <definedName name="years2021" localSheetId="10">'[1]מקדמי פליטה'!$AI$13:$AI$27</definedName>
    <definedName name="years2021" localSheetId="5">'[1]מקדמי פליטה'!$AI$13:$AI$27</definedName>
    <definedName name="years2021" localSheetId="13">'מקדמי פליטה'!$AI$13:$AI$27</definedName>
    <definedName name="years2021" localSheetId="3">'[1]מקדמי פליטה'!$AI$13:$AI$27</definedName>
    <definedName name="years2021">'[2]מקדמי פליטה'!$AI$13:$AI$27</definedName>
    <definedName name="אוטובוסים" localSheetId="10">#REF!</definedName>
    <definedName name="אוטובוסים" localSheetId="5">#REF!</definedName>
    <definedName name="אוטובוסים" localSheetId="4">#REF!</definedName>
    <definedName name="אוטובוסים" localSheetId="13">#REF!</definedName>
    <definedName name="אוטובוסים" localSheetId="3">#REF!</definedName>
    <definedName name="אוטובוסים">#REF!</definedName>
    <definedName name="אופן_שימוש" localSheetId="10">#REF!</definedName>
    <definedName name="אופן_שימוש" localSheetId="5">#REF!</definedName>
    <definedName name="אופן_שימוש" localSheetId="13">#REF!</definedName>
    <definedName name="אופן_שימוש" localSheetId="3">#REF!</definedName>
    <definedName name="אופן_שימוש">#REF!</definedName>
    <definedName name="אנרגיה" localSheetId="10">#REF!</definedName>
    <definedName name="אנרגיה" localSheetId="5">#REF!</definedName>
    <definedName name="אנרגיה" localSheetId="4">#REF!</definedName>
    <definedName name="אנרגיה" localSheetId="13">#REF!</definedName>
    <definedName name="אנרגיה" localSheetId="3">#REF!</definedName>
    <definedName name="אנרגיה">#REF!</definedName>
    <definedName name="אספקה" localSheetId="10">#REF!</definedName>
    <definedName name="אספקה" localSheetId="5">#REF!</definedName>
    <definedName name="אספקה" localSheetId="4">#REF!</definedName>
    <definedName name="אספקה" localSheetId="13">#REF!</definedName>
    <definedName name="אספקה" localSheetId="3">#REF!</definedName>
    <definedName name="אספקה">#REF!</definedName>
    <definedName name="אקדמיה" localSheetId="10">#REF!</definedName>
    <definedName name="אקדמיה" localSheetId="5">#REF!</definedName>
    <definedName name="אקדמיה" localSheetId="4">#REF!</definedName>
    <definedName name="אקדמיה" localSheetId="13">#REF!</definedName>
    <definedName name="אקדמיה" localSheetId="3">#REF!</definedName>
    <definedName name="אקדמיה">#REF!</definedName>
    <definedName name="בתי_ספר" localSheetId="10">#REF!</definedName>
    <definedName name="בתי_ספר" localSheetId="5">#REF!</definedName>
    <definedName name="בתי_ספר" localSheetId="4">#REF!</definedName>
    <definedName name="בתי_ספר" localSheetId="13">#REF!</definedName>
    <definedName name="בתי_ספר" localSheetId="3">#REF!</definedName>
    <definedName name="בתי_ספר">#REF!</definedName>
    <definedName name="גני_ילדים" localSheetId="10">#REF!</definedName>
    <definedName name="גני_ילדים" localSheetId="5">#REF!</definedName>
    <definedName name="גני_ילדים" localSheetId="4">#REF!</definedName>
    <definedName name="גני_ילדים" localSheetId="13">#REF!</definedName>
    <definedName name="גני_ילדים" localSheetId="3">#REF!</definedName>
    <definedName name="גני_ילדים">#REF!</definedName>
    <definedName name="דפוס" localSheetId="10">#REF!</definedName>
    <definedName name="דפוס" localSheetId="5">#REF!</definedName>
    <definedName name="דפוס" localSheetId="4">#REF!</definedName>
    <definedName name="דפוס" localSheetId="13">#REF!</definedName>
    <definedName name="דפוס" localSheetId="3">#REF!</definedName>
    <definedName name="דפוס">#REF!</definedName>
    <definedName name="הובלה" localSheetId="10">#REF!</definedName>
    <definedName name="הובלה" localSheetId="5">#REF!</definedName>
    <definedName name="הובלה" localSheetId="4">#REF!</definedName>
    <definedName name="הובלה" localSheetId="13">#REF!</definedName>
    <definedName name="הובלה" localSheetId="3">#REF!</definedName>
    <definedName name="הובלה">#REF!</definedName>
    <definedName name="הולכה" localSheetId="10">#REF!</definedName>
    <definedName name="הולכה" localSheetId="5">#REF!</definedName>
    <definedName name="הולכה" localSheetId="4">#REF!</definedName>
    <definedName name="הולכה" localSheetId="13">#REF!</definedName>
    <definedName name="הולכה" localSheetId="3">#REF!</definedName>
    <definedName name="הולכה">#REF!</definedName>
    <definedName name="הפקה" localSheetId="10">#REF!</definedName>
    <definedName name="הפקה" localSheetId="5">#REF!</definedName>
    <definedName name="הפקה" localSheetId="4">#REF!</definedName>
    <definedName name="הפקה" localSheetId="13">#REF!</definedName>
    <definedName name="הפקה" localSheetId="3">#REF!</definedName>
    <definedName name="הפקה">#REF!</definedName>
    <definedName name="השכרה" localSheetId="10">#REF!</definedName>
    <definedName name="השכרה" localSheetId="5">#REF!</definedName>
    <definedName name="השכרה" localSheetId="4">#REF!</definedName>
    <definedName name="השכרה" localSheetId="13">#REF!</definedName>
    <definedName name="השכרה" localSheetId="3">#REF!</definedName>
    <definedName name="השכרה">#REF!</definedName>
    <definedName name="התפלה" localSheetId="10">#REF!</definedName>
    <definedName name="התפלה" localSheetId="5">#REF!</definedName>
    <definedName name="התפלה" localSheetId="4">#REF!</definedName>
    <definedName name="התפלה" localSheetId="13">#REF!</definedName>
    <definedName name="התפלה" localSheetId="3">#REF!</definedName>
    <definedName name="התפלה">#REF!</definedName>
    <definedName name="זיקוק" localSheetId="10">#REF!</definedName>
    <definedName name="זיקוק" localSheetId="5">#REF!</definedName>
    <definedName name="זיקוק" localSheetId="4">#REF!</definedName>
    <definedName name="זיקוק" localSheetId="13">#REF!</definedName>
    <definedName name="זיקוק" localSheetId="3">#REF!</definedName>
    <definedName name="זיקוק">#REF!</definedName>
    <definedName name="ייצור" localSheetId="10">#REF!</definedName>
    <definedName name="ייצור" localSheetId="5">#REF!</definedName>
    <definedName name="ייצור" localSheetId="4">#REF!</definedName>
    <definedName name="ייצור" localSheetId="13">#REF!</definedName>
    <definedName name="ייצור" localSheetId="3">#REF!</definedName>
    <definedName name="ייצור">#REF!</definedName>
    <definedName name="ייצור_מזון" localSheetId="10">#REF!</definedName>
    <definedName name="ייצור_מזון" localSheetId="5">#REF!</definedName>
    <definedName name="ייצור_מזון" localSheetId="4">#REF!</definedName>
    <definedName name="ייצור_מזון" localSheetId="13">#REF!</definedName>
    <definedName name="ייצור_מזון" localSheetId="3">#REF!</definedName>
    <definedName name="ייצור_מזון">#REF!</definedName>
    <definedName name="ייצור_משקאות" localSheetId="10">#REF!</definedName>
    <definedName name="ייצור_משקאות" localSheetId="5">#REF!</definedName>
    <definedName name="ייצור_משקאות" localSheetId="4">#REF!</definedName>
    <definedName name="ייצור_משקאות" localSheetId="13">#REF!</definedName>
    <definedName name="ייצור_משקאות" localSheetId="3">#REF!</definedName>
    <definedName name="ייצור_משקאות">#REF!</definedName>
    <definedName name="כללי" localSheetId="10">#REF!</definedName>
    <definedName name="כללי" localSheetId="5">#REF!</definedName>
    <definedName name="כללי" localSheetId="4">#REF!</definedName>
    <definedName name="כללי" localSheetId="13">#REF!</definedName>
    <definedName name="כללי" localSheetId="3">#REF!</definedName>
    <definedName name="כללי">#REF!</definedName>
    <definedName name="לוגיסטיקה" localSheetId="10">#REF!</definedName>
    <definedName name="לוגיסטיקה" localSheetId="5">#REF!</definedName>
    <definedName name="לוגיסטיקה" localSheetId="4">#REF!</definedName>
    <definedName name="לוגיסטיקה" localSheetId="13">#REF!</definedName>
    <definedName name="לוגיסטיקה" localSheetId="3">#REF!</definedName>
    <definedName name="לוגיסטיקה">#REF!</definedName>
    <definedName name="מגזר_הנפט_והגז" localSheetId="10">#REF!</definedName>
    <definedName name="מגזר_הנפט_והגז" localSheetId="5">#REF!</definedName>
    <definedName name="מגזר_הנפט_והגז" localSheetId="4">#REF!</definedName>
    <definedName name="מגזר_הנפט_והגז" localSheetId="13">#REF!</definedName>
    <definedName name="מגזר_הנפט_והגז" localSheetId="3">#REF!</definedName>
    <definedName name="מגזר_הנפט_והגז">#REF!</definedName>
    <definedName name="מגזר_התחבורה" localSheetId="10">#REF!</definedName>
    <definedName name="מגזר_התחבורה" localSheetId="5">#REF!</definedName>
    <definedName name="מגזר_התחבורה" localSheetId="4">#REF!</definedName>
    <definedName name="מגזר_התחבורה" localSheetId="13">#REF!</definedName>
    <definedName name="מגזר_התחבורה" localSheetId="3">#REF!</definedName>
    <definedName name="מגזר_התחבורה">#REF!</definedName>
    <definedName name="מגזר_התעשייה" localSheetId="10">#REF!</definedName>
    <definedName name="מגזר_התעשייה" localSheetId="5">#REF!</definedName>
    <definedName name="מגזר_התעשייה" localSheetId="4">#REF!</definedName>
    <definedName name="מגזר_התעשייה" localSheetId="13">#REF!</definedName>
    <definedName name="מגזר_התעשייה" localSheetId="3">#REF!</definedName>
    <definedName name="מגזר_התעשייה">#REF!</definedName>
    <definedName name="מוליכים_למחצה" localSheetId="10">#REF!</definedName>
    <definedName name="מוליכים_למחצה" localSheetId="5">#REF!</definedName>
    <definedName name="מוליכים_למחצה" localSheetId="4">#REF!</definedName>
    <definedName name="מוליכים_למחצה" localSheetId="13">#REF!</definedName>
    <definedName name="מוליכים_למחצה" localSheetId="3">#REF!</definedName>
    <definedName name="מוליכים_למחצה">#REF!</definedName>
    <definedName name="מוסכים" localSheetId="10">#REF!</definedName>
    <definedName name="מוסכים" localSheetId="5">#REF!</definedName>
    <definedName name="מוסכים" localSheetId="4">#REF!</definedName>
    <definedName name="מוסכים" localSheetId="13">#REF!</definedName>
    <definedName name="מוסכים" localSheetId="3">#REF!</definedName>
    <definedName name="מוסכים">#REF!</definedName>
    <definedName name="מזון" localSheetId="10">#REF!</definedName>
    <definedName name="מזון" localSheetId="5">#REF!</definedName>
    <definedName name="מזון" localSheetId="4">#REF!</definedName>
    <definedName name="מזון" localSheetId="13">#REF!</definedName>
    <definedName name="מזון" localSheetId="3">#REF!</definedName>
    <definedName name="מזון">#REF!</definedName>
    <definedName name="מזון_משקאות" localSheetId="10">#REF!</definedName>
    <definedName name="מזון_משקאות" localSheetId="5">#REF!</definedName>
    <definedName name="מזון_משקאות" localSheetId="4">#REF!</definedName>
    <definedName name="מזון_משקאות" localSheetId="13">#REF!</definedName>
    <definedName name="מזון_משקאות" localSheetId="3">#REF!</definedName>
    <definedName name="מזון_משקאות">#REF!</definedName>
    <definedName name="מחצבות" localSheetId="10">#REF!</definedName>
    <definedName name="מחצבות" localSheetId="5">#REF!</definedName>
    <definedName name="מחצבות" localSheetId="4">#REF!</definedName>
    <definedName name="מחצבות" localSheetId="13">#REF!</definedName>
    <definedName name="מחצבות" localSheetId="3">#REF!</definedName>
    <definedName name="מחצבות">#REF!</definedName>
    <definedName name="מיחזור" localSheetId="10">#REF!</definedName>
    <definedName name="מיחזור" localSheetId="5">#REF!</definedName>
    <definedName name="מיחזור" localSheetId="4">#REF!</definedName>
    <definedName name="מיחזור" localSheetId="13">#REF!</definedName>
    <definedName name="מיחזור" localSheetId="3">#REF!</definedName>
    <definedName name="מיחזור">#REF!</definedName>
    <definedName name="מים" localSheetId="10">#REF!</definedName>
    <definedName name="מים" localSheetId="5">#REF!</definedName>
    <definedName name="מים" localSheetId="4">#REF!</definedName>
    <definedName name="מים" localSheetId="13">#REF!</definedName>
    <definedName name="מים" localSheetId="3">#REF!</definedName>
    <definedName name="מים">#REF!</definedName>
    <definedName name="מינרלים" localSheetId="10">#REF!</definedName>
    <definedName name="מינרלים" localSheetId="5">#REF!</definedName>
    <definedName name="מינרלים" localSheetId="4">#REF!</definedName>
    <definedName name="מינרלים" localSheetId="13">#REF!</definedName>
    <definedName name="מינרלים" localSheetId="3">#REF!</definedName>
    <definedName name="מינרלים">#REF!</definedName>
    <definedName name="מלאכה_ותעשיה" localSheetId="10">#REF!</definedName>
    <definedName name="מלאכה_ותעשיה" localSheetId="5">#REF!</definedName>
    <definedName name="מלאכה_ותעשיה" localSheetId="4">#REF!</definedName>
    <definedName name="מלאכה_ותעשיה" localSheetId="13">#REF!</definedName>
    <definedName name="מלאכה_ותעשיה" localSheetId="3">#REF!</definedName>
    <definedName name="מלאכה_ותעשיה">#REF!</definedName>
    <definedName name="מלונות" localSheetId="10">#REF!</definedName>
    <definedName name="מלונות" localSheetId="5">#REF!</definedName>
    <definedName name="מלונות" localSheetId="4">#REF!</definedName>
    <definedName name="מלונות" localSheetId="13">#REF!</definedName>
    <definedName name="מלונות" localSheetId="3">#REF!</definedName>
    <definedName name="מלונות">#REF!</definedName>
    <definedName name="מלט" localSheetId="10">#REF!</definedName>
    <definedName name="מלט" localSheetId="5">#REF!</definedName>
    <definedName name="מלט" localSheetId="4">#REF!</definedName>
    <definedName name="מלט" localSheetId="13">#REF!</definedName>
    <definedName name="מלט" localSheetId="3">#REF!</definedName>
    <definedName name="מלט">#REF!</definedName>
    <definedName name="מסחר" localSheetId="10">#REF!</definedName>
    <definedName name="מסחר" localSheetId="5">#REF!</definedName>
    <definedName name="מסחר" localSheetId="4">#REF!</definedName>
    <definedName name="מסחר" localSheetId="13">#REF!</definedName>
    <definedName name="מסחר" localSheetId="3">#REF!</definedName>
    <definedName name="מסחר">#REF!</definedName>
    <definedName name="מסחר_ושירותים" localSheetId="10">#REF!</definedName>
    <definedName name="מסחר_ושירותים" localSheetId="5">#REF!</definedName>
    <definedName name="מסחר_ושירותים" localSheetId="4">#REF!</definedName>
    <definedName name="מסחר_ושירותים" localSheetId="13">#REF!</definedName>
    <definedName name="מסחר_ושירותים" localSheetId="3">#REF!</definedName>
    <definedName name="מסחר_ושירותים">#REF!</definedName>
    <definedName name="מסחר_שירותים" localSheetId="10">#REF!</definedName>
    <definedName name="מסחר_שירותים" localSheetId="5">#REF!</definedName>
    <definedName name="מסחר_שירותים" localSheetId="4">#REF!</definedName>
    <definedName name="מסחר_שירותים" localSheetId="13">#REF!</definedName>
    <definedName name="מסחר_שירותים" localSheetId="3">#REF!</definedName>
    <definedName name="מסחר_שירותים">#REF!</definedName>
    <definedName name="מערכות_קירור" localSheetId="10">#REF!</definedName>
    <definedName name="מערכות_קירור" localSheetId="5">#REF!</definedName>
    <definedName name="מערכות_קירור" localSheetId="13">#REF!</definedName>
    <definedName name="מערכות_קירור" localSheetId="3">#REF!</definedName>
    <definedName name="מערכות_קירור">#REF!</definedName>
    <definedName name="משרדים" localSheetId="10">#REF!</definedName>
    <definedName name="משרדים" localSheetId="5">#REF!</definedName>
    <definedName name="משרדים" localSheetId="4">#REF!</definedName>
    <definedName name="משרדים" localSheetId="13">#REF!</definedName>
    <definedName name="משרדים" localSheetId="3">#REF!</definedName>
    <definedName name="משרדים">#REF!</definedName>
    <definedName name="מתכות" localSheetId="10">#REF!</definedName>
    <definedName name="מתכות" localSheetId="5">#REF!</definedName>
    <definedName name="מתכות" localSheetId="4">#REF!</definedName>
    <definedName name="מתכות" localSheetId="13">#REF!</definedName>
    <definedName name="מתכות" localSheetId="3">#REF!</definedName>
    <definedName name="מתכות">#REF!</definedName>
    <definedName name="נפט_גז" localSheetId="10">#REF!</definedName>
    <definedName name="נפט_גז" localSheetId="5">#REF!</definedName>
    <definedName name="נפט_גז" localSheetId="4">#REF!</definedName>
    <definedName name="נפט_גז" localSheetId="13">#REF!</definedName>
    <definedName name="נפט_גז" localSheetId="3">#REF!</definedName>
    <definedName name="נפט_גז">#REF!</definedName>
    <definedName name="סקטור_תחבורה" localSheetId="10">[1]פתיחה!$V$18:$V$19</definedName>
    <definedName name="סקטור_תחבורה" localSheetId="5">[1]פתיחה!$V$18:$V$19</definedName>
    <definedName name="סקטור_תחבורה" localSheetId="13">[1]פתיחה!$V$18:$V$19</definedName>
    <definedName name="סקטור_תחבורה" localSheetId="3">[1]פתיחה!$V$18:$V$19</definedName>
    <definedName name="סקטור_תחבורה">[2]פתיחה!$V$18:$V$19</definedName>
    <definedName name="סקטורים2018" localSheetId="10">#REF!</definedName>
    <definedName name="סקטורים2018" localSheetId="5">#REF!</definedName>
    <definedName name="סקטורים2018" localSheetId="13">#REF!</definedName>
    <definedName name="סקטורים2018" localSheetId="3">#REF!</definedName>
    <definedName name="סקטורים2018">#REF!</definedName>
    <definedName name="עיבוד_גז" localSheetId="10">#REF!</definedName>
    <definedName name="עיבוד_גז" localSheetId="5">#REF!</definedName>
    <definedName name="עיבוד_גז" localSheetId="4">#REF!</definedName>
    <definedName name="עיבוד_גז" localSheetId="13">#REF!</definedName>
    <definedName name="עיבוד_גז" localSheetId="3">#REF!</definedName>
    <definedName name="עיבוד_גז">#REF!</definedName>
    <definedName name="פיננסיים" localSheetId="10">#REF!</definedName>
    <definedName name="פיננסיים" localSheetId="5">#REF!</definedName>
    <definedName name="פיננסיים" localSheetId="4">#REF!</definedName>
    <definedName name="פיננסיים" localSheetId="13">#REF!</definedName>
    <definedName name="פיננסיים" localSheetId="3">#REF!</definedName>
    <definedName name="פיננסיים">#REF!</definedName>
    <definedName name="פלסטיק" localSheetId="10">#REF!</definedName>
    <definedName name="פלסטיק" localSheetId="5">#REF!</definedName>
    <definedName name="פלסטיק" localSheetId="4">#REF!</definedName>
    <definedName name="פלסטיק" localSheetId="13">#REF!</definedName>
    <definedName name="פלסטיק" localSheetId="3">#REF!</definedName>
    <definedName name="פלסטיק">#REF!</definedName>
    <definedName name="ציבורי" localSheetId="10">#REF!</definedName>
    <definedName name="ציבורי" localSheetId="5">#REF!</definedName>
    <definedName name="ציבורי" localSheetId="4">#REF!</definedName>
    <definedName name="ציבורי" localSheetId="13">#REF!</definedName>
    <definedName name="ציבורי" localSheetId="3">#REF!</definedName>
    <definedName name="ציבורי">#REF!</definedName>
    <definedName name="קידוח" localSheetId="10">#REF!</definedName>
    <definedName name="קידוח" localSheetId="5">#REF!</definedName>
    <definedName name="קידוח" localSheetId="4">#REF!</definedName>
    <definedName name="קידוח" localSheetId="13">#REF!</definedName>
    <definedName name="קידוח" localSheetId="3">#REF!</definedName>
    <definedName name="קידוח">#REF!</definedName>
    <definedName name="קמעונאות" localSheetId="10">#REF!</definedName>
    <definedName name="קמעונאות" localSheetId="5">#REF!</definedName>
    <definedName name="קמעונאות" localSheetId="4">#REF!</definedName>
    <definedName name="קמעונאות" localSheetId="13">#REF!</definedName>
    <definedName name="קמעונאות" localSheetId="3">#REF!</definedName>
    <definedName name="קמעונאות">#REF!</definedName>
    <definedName name="רפואה" localSheetId="10">#REF!</definedName>
    <definedName name="רפואה" localSheetId="5">#REF!</definedName>
    <definedName name="רפואה" localSheetId="4">#REF!</definedName>
    <definedName name="רפואה" localSheetId="13">#REF!</definedName>
    <definedName name="רפואה" localSheetId="3">#REF!</definedName>
    <definedName name="רפואה">#REF!</definedName>
    <definedName name="רשימת_מגזרים" localSheetId="10">#REF!</definedName>
    <definedName name="רשימת_מגזרים" localSheetId="5">#REF!</definedName>
    <definedName name="רשימת_מגזרים" localSheetId="4">#REF!</definedName>
    <definedName name="רשימת_מגזרים" localSheetId="13">#REF!</definedName>
    <definedName name="רשימת_מגזרים" localSheetId="3">#REF!</definedName>
    <definedName name="רשימת_מגזרים">#REF!</definedName>
    <definedName name="שיווק" localSheetId="10">#REF!</definedName>
    <definedName name="שיווק" localSheetId="5">#REF!</definedName>
    <definedName name="שיווק" localSheetId="4">#REF!</definedName>
    <definedName name="שיווק" localSheetId="13">#REF!</definedName>
    <definedName name="שיווק" localSheetId="3">#REF!</definedName>
    <definedName name="שיווק">#REF!</definedName>
    <definedName name="שלטון_מקומי_וגופים_ציבוריים" localSheetId="10">#REF!</definedName>
    <definedName name="שלטון_מקומי_וגופים_ציבוריים" localSheetId="5">#REF!</definedName>
    <definedName name="שלטון_מקומי_וגופים_ציבוריים" localSheetId="4">#REF!</definedName>
    <definedName name="שלטון_מקומי_וגופים_ציבוריים" localSheetId="13">#REF!</definedName>
    <definedName name="שלטון_מקומי_וגופים_ציבוריים" localSheetId="3">#REF!</definedName>
    <definedName name="שלטון_מקומי_וגופים_ציבוריים">#REF!</definedName>
    <definedName name="תאגידים" localSheetId="10">#REF!</definedName>
    <definedName name="תאגידים" localSheetId="5">#REF!</definedName>
    <definedName name="תאגידים" localSheetId="4">#REF!</definedName>
    <definedName name="תאגידים" localSheetId="13">#REF!</definedName>
    <definedName name="תאגידים" localSheetId="3">#REF!</definedName>
    <definedName name="תאגידים">#REF!</definedName>
    <definedName name="תאורת_חוץ" localSheetId="10">#REF!</definedName>
    <definedName name="תאורת_חוץ" localSheetId="5">#REF!</definedName>
    <definedName name="תאורת_חוץ" localSheetId="4">#REF!</definedName>
    <definedName name="תאורת_חוץ" localSheetId="13">#REF!</definedName>
    <definedName name="תאורת_חוץ" localSheetId="3">#REF!</definedName>
    <definedName name="תאורת_חוץ">#REF!</definedName>
    <definedName name="תוכנה" localSheetId="10">#REF!</definedName>
    <definedName name="תוכנה" localSheetId="5">#REF!</definedName>
    <definedName name="תוכנה" localSheetId="4">#REF!</definedName>
    <definedName name="תוכנה" localSheetId="13">#REF!</definedName>
    <definedName name="תוכנה" localSheetId="3">#REF!</definedName>
    <definedName name="תוכנה">#REF!</definedName>
    <definedName name="תחבורה" localSheetId="10">#REF!</definedName>
    <definedName name="תחבורה" localSheetId="5">#REF!</definedName>
    <definedName name="תחבורה" localSheetId="4">#REF!</definedName>
    <definedName name="תחבורה" localSheetId="13">#REF!</definedName>
    <definedName name="תחבורה" localSheetId="3">#REF!</definedName>
    <definedName name="תחבורה">#REF!</definedName>
    <definedName name="תחנות_כח" localSheetId="10">#REF!</definedName>
    <definedName name="תחנות_כח" localSheetId="5">#REF!</definedName>
    <definedName name="תחנות_כח" localSheetId="4">#REF!</definedName>
    <definedName name="תחנות_כח" localSheetId="13">#REF!</definedName>
    <definedName name="תחנות_כח" localSheetId="3">#REF!</definedName>
    <definedName name="תחנות_כח">#REF!</definedName>
    <definedName name="תערובות_קירור" localSheetId="10">#REF!</definedName>
    <definedName name="תערובות_קירור" localSheetId="5">#REF!</definedName>
    <definedName name="תערובות_קירור" localSheetId="13">#REF!</definedName>
    <definedName name="תערובות_קירור" localSheetId="3">#REF!</definedName>
    <definedName name="תערובות_קירור">#REF!</definedName>
    <definedName name="תעשיות_מים" localSheetId="10">#REF!</definedName>
    <definedName name="תעשיות_מים" localSheetId="5">#REF!</definedName>
    <definedName name="תעשיות_מים" localSheetId="4">#REF!</definedName>
    <definedName name="תעשיות_מים" localSheetId="13">#REF!</definedName>
    <definedName name="תעשיות_מים" localSheetId="3">#REF!</definedName>
    <definedName name="תעשיות_מים">#REF!</definedName>
    <definedName name="תעשייה" localSheetId="10">#REF!</definedName>
    <definedName name="תעשייה" localSheetId="5">#REF!</definedName>
    <definedName name="תעשייה" localSheetId="4">#REF!</definedName>
    <definedName name="תעשייה" localSheetId="13">#REF!</definedName>
    <definedName name="תעשייה" localSheetId="3">#REF!</definedName>
    <definedName name="תעשיי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K218" i="1" l="1"/>
  <c r="B19" i="5" l="1"/>
  <c r="F1" i="2"/>
  <c r="D1" i="2"/>
  <c r="G4" i="19"/>
  <c r="E4" i="19"/>
  <c r="D31" i="25"/>
  <c r="B4" i="5" l="1"/>
  <c r="B3" i="5"/>
  <c r="F3" i="4"/>
  <c r="D3" i="4"/>
  <c r="J4" i="16"/>
  <c r="L4" i="16"/>
  <c r="J5" i="18"/>
  <c r="H5" i="18"/>
  <c r="E1" i="1"/>
  <c r="C1" i="1"/>
  <c r="P20" i="19"/>
  <c r="B20" i="19" s="1"/>
  <c r="Q20" i="19"/>
  <c r="P19" i="19"/>
  <c r="B19" i="19" s="1"/>
  <c r="P16" i="19"/>
  <c r="B16" i="19" s="1"/>
  <c r="A5" i="2"/>
  <c r="E5" i="2" s="1"/>
  <c r="K13" i="2" l="1"/>
  <c r="K14" i="2"/>
  <c r="K11" i="2"/>
  <c r="K12" i="2"/>
  <c r="B42" i="21"/>
  <c r="B39" i="21"/>
  <c r="B36" i="21"/>
  <c r="B33" i="21"/>
  <c r="B30" i="21"/>
  <c r="B27" i="21"/>
  <c r="E28" i="21" s="1"/>
  <c r="B24" i="21"/>
  <c r="B21" i="21"/>
  <c r="E22" i="21" s="1"/>
  <c r="B18" i="21"/>
  <c r="B15" i="21"/>
  <c r="B12" i="21"/>
  <c r="B9" i="21"/>
  <c r="E10" i="21" s="1"/>
  <c r="G8" i="21"/>
  <c r="F8" i="21"/>
  <c r="E8" i="21"/>
  <c r="D8" i="21"/>
  <c r="P18" i="19"/>
  <c r="B18" i="19" s="1"/>
  <c r="D26" i="19"/>
  <c r="D21" i="19"/>
  <c r="D22" i="19"/>
  <c r="D23" i="19"/>
  <c r="D24" i="19"/>
  <c r="D25" i="19"/>
  <c r="D19" i="19"/>
  <c r="D20" i="19"/>
  <c r="Q26" i="19"/>
  <c r="Q25" i="19"/>
  <c r="Q24" i="19"/>
  <c r="Q23" i="19"/>
  <c r="Q22" i="19"/>
  <c r="Q21" i="19"/>
  <c r="Q19" i="19"/>
  <c r="Q18" i="19"/>
  <c r="Q17" i="19"/>
  <c r="Q16" i="19"/>
  <c r="P26" i="19"/>
  <c r="B26" i="19" s="1"/>
  <c r="P25" i="19"/>
  <c r="B25" i="19" s="1"/>
  <c r="P24" i="19"/>
  <c r="B24" i="19" s="1"/>
  <c r="P23" i="19"/>
  <c r="B23" i="19" s="1"/>
  <c r="P22" i="19"/>
  <c r="B22" i="19" s="1"/>
  <c r="P21" i="19"/>
  <c r="B21" i="19" s="1"/>
  <c r="P17" i="19"/>
  <c r="B17" i="19" s="1"/>
  <c r="B93" i="18"/>
  <c r="D16" i="19"/>
  <c r="D22" i="21" l="1"/>
  <c r="F28" i="21"/>
  <c r="G37" i="21"/>
  <c r="E43" i="21"/>
  <c r="E13" i="21"/>
  <c r="G16" i="21"/>
  <c r="G40" i="21"/>
  <c r="G22" i="21"/>
  <c r="F37" i="21"/>
  <c r="G10" i="21"/>
  <c r="D28" i="21"/>
  <c r="G13" i="21"/>
  <c r="F22" i="21"/>
  <c r="G31" i="21"/>
  <c r="E37" i="21"/>
  <c r="F10" i="21"/>
  <c r="D10" i="21"/>
  <c r="D34" i="21"/>
  <c r="F16" i="21"/>
  <c r="G25" i="21"/>
  <c r="E31" i="21"/>
  <c r="F40" i="21"/>
  <c r="D13" i="21"/>
  <c r="D37" i="21"/>
  <c r="E16" i="21"/>
  <c r="F25" i="21"/>
  <c r="G34" i="21"/>
  <c r="E40" i="21"/>
  <c r="D25" i="21"/>
  <c r="D31" i="21"/>
  <c r="F31" i="21"/>
  <c r="D16" i="21"/>
  <c r="D40" i="21"/>
  <c r="G19" i="21"/>
  <c r="E25" i="21"/>
  <c r="F34" i="21"/>
  <c r="G43" i="21"/>
  <c r="D19" i="21"/>
  <c r="D43" i="21"/>
  <c r="F19" i="21"/>
  <c r="G28" i="21"/>
  <c r="E34" i="21"/>
  <c r="F43" i="21"/>
  <c r="F13" i="21"/>
  <c r="E19" i="21"/>
  <c r="K81" i="18"/>
  <c r="H46" i="19"/>
  <c r="H43" i="19"/>
  <c r="H40" i="19"/>
  <c r="H45" i="19"/>
  <c r="H42" i="19"/>
  <c r="H39" i="19"/>
  <c r="D45" i="21" l="1"/>
  <c r="K6" i="2"/>
  <c r="K7" i="2"/>
  <c r="K8" i="2"/>
  <c r="K9" i="2"/>
  <c r="K10" i="2"/>
  <c r="K15" i="2"/>
  <c r="K16" i="2"/>
  <c r="K5" i="2"/>
  <c r="I12" i="2"/>
  <c r="M109" i="18"/>
  <c r="M108" i="18"/>
  <c r="M107" i="18"/>
  <c r="M106" i="18"/>
  <c r="K109" i="18"/>
  <c r="K108" i="18"/>
  <c r="K107" i="18"/>
  <c r="K106" i="18"/>
  <c r="I108" i="18"/>
  <c r="I107" i="18"/>
  <c r="I106" i="18"/>
  <c r="M89" i="18"/>
  <c r="M88" i="18"/>
  <c r="M87" i="18"/>
  <c r="M86" i="18"/>
  <c r="K89" i="18"/>
  <c r="K88" i="18"/>
  <c r="K87" i="18"/>
  <c r="K86" i="18"/>
  <c r="I88" i="18"/>
  <c r="I87" i="18"/>
  <c r="I86" i="18"/>
  <c r="B43" i="16"/>
  <c r="B50" i="16"/>
  <c r="B49" i="16"/>
  <c r="B48" i="16"/>
  <c r="B47" i="16"/>
  <c r="B46" i="16"/>
  <c r="B45" i="16"/>
  <c r="B44" i="16"/>
  <c r="B42" i="16"/>
  <c r="B41" i="16"/>
  <c r="B40" i="16"/>
  <c r="C189" i="25"/>
  <c r="C188" i="25"/>
  <c r="D183" i="25"/>
  <c r="D182" i="25"/>
  <c r="D181" i="25"/>
  <c r="D180" i="25"/>
  <c r="D173" i="25"/>
  <c r="D172" i="25"/>
  <c r="D171" i="25"/>
  <c r="D170" i="25"/>
  <c r="J162" i="25"/>
  <c r="I162" i="25"/>
  <c r="D162" i="25"/>
  <c r="J161" i="25"/>
  <c r="I161" i="25"/>
  <c r="D161" i="25"/>
  <c r="J160" i="25"/>
  <c r="I160" i="25"/>
  <c r="D160" i="25"/>
  <c r="E160" i="25" s="1"/>
  <c r="J159" i="25"/>
  <c r="I159" i="25"/>
  <c r="D159" i="25"/>
  <c r="J158" i="25"/>
  <c r="I158" i="25"/>
  <c r="D158" i="25"/>
  <c r="E158" i="25" s="1"/>
  <c r="J157" i="25"/>
  <c r="I157" i="25"/>
  <c r="D157" i="25"/>
  <c r="J156" i="25"/>
  <c r="I156" i="25"/>
  <c r="D156" i="25"/>
  <c r="E156" i="25" s="1"/>
  <c r="J155" i="25"/>
  <c r="I155" i="25"/>
  <c r="D155" i="25"/>
  <c r="E155" i="25" s="1"/>
  <c r="J154" i="25"/>
  <c r="I154" i="25"/>
  <c r="D154" i="25"/>
  <c r="E154" i="25" s="1"/>
  <c r="J153" i="25"/>
  <c r="I153" i="25"/>
  <c r="D153" i="25"/>
  <c r="J152" i="25"/>
  <c r="I152" i="25"/>
  <c r="D152" i="25"/>
  <c r="E152" i="25" s="1"/>
  <c r="J151" i="25"/>
  <c r="I151" i="25"/>
  <c r="D151" i="25"/>
  <c r="E151" i="25" s="1"/>
  <c r="J150" i="25"/>
  <c r="I150" i="25"/>
  <c r="D150" i="25"/>
  <c r="E150" i="25" s="1"/>
  <c r="F123" i="25"/>
  <c r="F121" i="25"/>
  <c r="F93" i="25"/>
  <c r="F92" i="25"/>
  <c r="F91" i="25"/>
  <c r="F90" i="25"/>
  <c r="F89" i="25"/>
  <c r="F88" i="25"/>
  <c r="F87" i="25"/>
  <c r="F85" i="25"/>
  <c r="F84" i="25"/>
  <c r="F83" i="25"/>
  <c r="F82" i="25"/>
  <c r="F77" i="25"/>
  <c r="I109" i="18" s="1"/>
  <c r="C77" i="25"/>
  <c r="C68" i="25"/>
  <c r="D32" i="25"/>
  <c r="E29" i="25"/>
  <c r="I89" i="18" l="1"/>
  <c r="O87" i="18"/>
  <c r="O109" i="18"/>
  <c r="K17" i="2"/>
  <c r="E32" i="25"/>
  <c r="E34" i="19" s="1"/>
  <c r="H34" i="19" s="1"/>
  <c r="A33" i="19"/>
  <c r="O108" i="18"/>
  <c r="O107" i="18"/>
  <c r="O89" i="18"/>
  <c r="O86" i="18"/>
  <c r="O88" i="18"/>
  <c r="O106" i="18"/>
  <c r="E31" i="25"/>
  <c r="E33" i="19" s="1"/>
  <c r="H33" i="19" s="1"/>
  <c r="E30" i="25"/>
  <c r="E32" i="19" s="1"/>
  <c r="H32" i="19" s="1"/>
  <c r="D17" i="19" l="1"/>
  <c r="D18" i="19"/>
  <c r="C99" i="18"/>
  <c r="C100" i="18"/>
  <c r="C101" i="18"/>
  <c r="C98" i="18"/>
  <c r="C93" i="18"/>
  <c r="C94" i="18"/>
  <c r="C95" i="18"/>
  <c r="C92" i="18"/>
  <c r="C87" i="18"/>
  <c r="C88" i="18"/>
  <c r="C89" i="18"/>
  <c r="C86" i="18"/>
  <c r="C149" i="18"/>
  <c r="C150" i="18"/>
  <c r="C151" i="18"/>
  <c r="C148" i="18"/>
  <c r="C143" i="18"/>
  <c r="C144" i="18"/>
  <c r="C145" i="18"/>
  <c r="C142" i="18"/>
  <c r="C137" i="18"/>
  <c r="C138" i="18"/>
  <c r="C139" i="18"/>
  <c r="C136" i="18"/>
  <c r="C131" i="18"/>
  <c r="C132" i="18"/>
  <c r="C133" i="18"/>
  <c r="C130" i="18"/>
  <c r="C125" i="18"/>
  <c r="C126" i="18"/>
  <c r="C127" i="18"/>
  <c r="C124" i="18"/>
  <c r="C119" i="18"/>
  <c r="C120" i="18"/>
  <c r="C121" i="18"/>
  <c r="C118" i="18"/>
  <c r="C113" i="18"/>
  <c r="C114" i="18"/>
  <c r="C115" i="18"/>
  <c r="C112" i="18"/>
  <c r="C107" i="18"/>
  <c r="C108" i="18"/>
  <c r="C109" i="18"/>
  <c r="C106" i="18"/>
  <c r="B149" i="18" l="1"/>
  <c r="B150" i="18"/>
  <c r="B151" i="18"/>
  <c r="B148" i="18"/>
  <c r="B143" i="18"/>
  <c r="B144" i="18"/>
  <c r="B145" i="18"/>
  <c r="B142" i="18"/>
  <c r="B137" i="18"/>
  <c r="B138" i="18"/>
  <c r="B139" i="18"/>
  <c r="B136" i="18"/>
  <c r="B131" i="18"/>
  <c r="B132" i="18"/>
  <c r="B133" i="18"/>
  <c r="B130" i="18"/>
  <c r="B125" i="18"/>
  <c r="B126" i="18"/>
  <c r="B127" i="18"/>
  <c r="B124" i="18"/>
  <c r="B119" i="18"/>
  <c r="B120" i="18"/>
  <c r="B121" i="18"/>
  <c r="B118" i="18"/>
  <c r="B113" i="18"/>
  <c r="B114" i="18"/>
  <c r="B115" i="18"/>
  <c r="B112" i="18"/>
  <c r="B107" i="18"/>
  <c r="B108" i="18"/>
  <c r="B109" i="18"/>
  <c r="B106" i="18"/>
  <c r="D44" i="16"/>
  <c r="B99" i="18"/>
  <c r="B100" i="18"/>
  <c r="B101" i="18"/>
  <c r="B98" i="18"/>
  <c r="B94" i="18"/>
  <c r="B95" i="18"/>
  <c r="B92" i="18"/>
  <c r="B86" i="18"/>
  <c r="B87" i="18"/>
  <c r="B88" i="18"/>
  <c r="B89" i="18"/>
  <c r="G30" i="21"/>
  <c r="F30" i="21"/>
  <c r="E30" i="21"/>
  <c r="D30" i="21"/>
  <c r="G24" i="21"/>
  <c r="F24" i="21"/>
  <c r="E24" i="21"/>
  <c r="D24" i="21"/>
  <c r="G18" i="21"/>
  <c r="F18" i="21"/>
  <c r="E18" i="21"/>
  <c r="D18" i="21"/>
  <c r="H50" i="20"/>
  <c r="H49" i="20"/>
  <c r="H48" i="20"/>
  <c r="H47" i="20"/>
  <c r="H46" i="20"/>
  <c r="H45" i="20"/>
  <c r="H44" i="20"/>
  <c r="H43" i="20"/>
  <c r="H42" i="20"/>
  <c r="H41" i="20"/>
  <c r="H40" i="20"/>
  <c r="H38" i="20"/>
  <c r="H37" i="20"/>
  <c r="H36" i="20"/>
  <c r="H35" i="20"/>
  <c r="H34" i="20"/>
  <c r="H33" i="20"/>
  <c r="H32" i="20"/>
  <c r="H31" i="20"/>
  <c r="H30" i="20"/>
  <c r="H29" i="20"/>
  <c r="H28" i="20"/>
  <c r="H27" i="20"/>
  <c r="H26" i="20"/>
  <c r="H25" i="20"/>
  <c r="H24" i="20"/>
  <c r="H23" i="20"/>
  <c r="H22" i="20"/>
  <c r="H21" i="20"/>
  <c r="H20" i="20"/>
  <c r="H15" i="20"/>
  <c r="H14" i="20"/>
  <c r="H13" i="20"/>
  <c r="H44" i="19"/>
  <c r="H41" i="19"/>
  <c r="H38" i="19"/>
  <c r="Y151" i="18"/>
  <c r="X151" i="18"/>
  <c r="W151" i="18"/>
  <c r="Y145" i="18"/>
  <c r="X145" i="18"/>
  <c r="W145" i="18"/>
  <c r="Y139" i="18"/>
  <c r="X139" i="18"/>
  <c r="W139" i="18"/>
  <c r="Y133" i="18"/>
  <c r="X133" i="18"/>
  <c r="W133" i="18"/>
  <c r="Y127" i="18"/>
  <c r="X127" i="18"/>
  <c r="W127" i="18"/>
  <c r="Y121" i="18"/>
  <c r="X121" i="18"/>
  <c r="W121" i="18"/>
  <c r="Y115" i="18"/>
  <c r="X115" i="18"/>
  <c r="W115" i="18"/>
  <c r="Y109" i="18"/>
  <c r="X109" i="18"/>
  <c r="W109" i="18"/>
  <c r="Y108" i="18"/>
  <c r="X108" i="18"/>
  <c r="Y107" i="18"/>
  <c r="X107" i="18"/>
  <c r="Y106" i="18"/>
  <c r="X106" i="18"/>
  <c r="I113" i="18"/>
  <c r="Y105" i="18"/>
  <c r="W105" i="18"/>
  <c r="M105" i="18"/>
  <c r="Y104" i="18" s="1"/>
  <c r="K105" i="18"/>
  <c r="X104" i="18" s="1"/>
  <c r="I105" i="18"/>
  <c r="I111" i="18" s="1"/>
  <c r="W110" i="18" s="1"/>
  <c r="Y103" i="18"/>
  <c r="X103" i="18"/>
  <c r="W103" i="18"/>
  <c r="Y101" i="18"/>
  <c r="X101" i="18"/>
  <c r="W101" i="18"/>
  <c r="Y95" i="18"/>
  <c r="X95" i="18"/>
  <c r="W95" i="18"/>
  <c r="Y89" i="18"/>
  <c r="X89" i="18"/>
  <c r="W89" i="18"/>
  <c r="Y88" i="18"/>
  <c r="X88" i="18"/>
  <c r="I101" i="18"/>
  <c r="Y87" i="18"/>
  <c r="X87" i="18"/>
  <c r="I100" i="18"/>
  <c r="Y86" i="18"/>
  <c r="X86" i="18"/>
  <c r="I99" i="18"/>
  <c r="Y85" i="18"/>
  <c r="X85" i="18"/>
  <c r="I98" i="18"/>
  <c r="M85" i="18"/>
  <c r="Y84" i="18" s="1"/>
  <c r="K85" i="18"/>
  <c r="X84" i="18" s="1"/>
  <c r="I85" i="18"/>
  <c r="I97" i="18" s="1"/>
  <c r="W81" i="18"/>
  <c r="Y81" i="18" s="1"/>
  <c r="Y73" i="18"/>
  <c r="X73" i="18"/>
  <c r="K73" i="18"/>
  <c r="N73" i="18" s="1"/>
  <c r="W72" i="18"/>
  <c r="Y72" i="18" s="1"/>
  <c r="T72" i="18"/>
  <c r="V72" i="18" s="1"/>
  <c r="G72" i="18"/>
  <c r="K72" i="18" s="1"/>
  <c r="N72" i="18" s="1"/>
  <c r="W71" i="18"/>
  <c r="X71" i="18" s="1"/>
  <c r="T71" i="18"/>
  <c r="V71" i="18" s="1"/>
  <c r="G71" i="18"/>
  <c r="K71" i="18" s="1"/>
  <c r="N71" i="18" s="1"/>
  <c r="Y70" i="18"/>
  <c r="X70" i="18"/>
  <c r="W69" i="18"/>
  <c r="Y69" i="18" s="1"/>
  <c r="T69" i="18"/>
  <c r="G69" i="18"/>
  <c r="K69" i="18" s="1"/>
  <c r="N69" i="18" s="1"/>
  <c r="Y68" i="18"/>
  <c r="X68" i="18"/>
  <c r="W67" i="18"/>
  <c r="T67" i="18"/>
  <c r="V67" i="18" s="1"/>
  <c r="G67" i="18"/>
  <c r="K67" i="18" s="1"/>
  <c r="N67" i="18" s="1"/>
  <c r="W66" i="18"/>
  <c r="Y66" i="18" s="1"/>
  <c r="T66" i="18"/>
  <c r="V66" i="18" s="1"/>
  <c r="G66" i="18"/>
  <c r="K66" i="18" s="1"/>
  <c r="N66" i="18" s="1"/>
  <c r="W65" i="18"/>
  <c r="X65" i="18" s="1"/>
  <c r="T65" i="18"/>
  <c r="V65" i="18" s="1"/>
  <c r="G65" i="18"/>
  <c r="K65" i="18" s="1"/>
  <c r="N65" i="18" s="1"/>
  <c r="W64" i="18"/>
  <c r="Y64" i="18" s="1"/>
  <c r="T64" i="18"/>
  <c r="V64" i="18" s="1"/>
  <c r="G64" i="18"/>
  <c r="K64" i="18" s="1"/>
  <c r="N64" i="18" s="1"/>
  <c r="W63" i="18"/>
  <c r="Y63" i="18" s="1"/>
  <c r="T63" i="18"/>
  <c r="V63" i="18" s="1"/>
  <c r="G63" i="18"/>
  <c r="K63" i="18" s="1"/>
  <c r="N63" i="18" s="1"/>
  <c r="W62" i="18"/>
  <c r="Y62" i="18" s="1"/>
  <c r="T62" i="18"/>
  <c r="G62" i="18"/>
  <c r="K62" i="18" s="1"/>
  <c r="N62" i="18" s="1"/>
  <c r="W61" i="18"/>
  <c r="Y61" i="18" s="1"/>
  <c r="T61" i="18"/>
  <c r="V61" i="18" s="1"/>
  <c r="G61" i="18"/>
  <c r="K61" i="18" s="1"/>
  <c r="N61" i="18" s="1"/>
  <c r="Y60" i="18"/>
  <c r="X60" i="18"/>
  <c r="W59" i="18"/>
  <c r="Y59" i="18" s="1"/>
  <c r="T59" i="18"/>
  <c r="U59" i="18" s="1"/>
  <c r="G59" i="18"/>
  <c r="K59" i="18" s="1"/>
  <c r="N59" i="18" s="1"/>
  <c r="W58" i="18"/>
  <c r="X58" i="18" s="1"/>
  <c r="T58" i="18"/>
  <c r="U58" i="18" s="1"/>
  <c r="G58" i="18"/>
  <c r="K58" i="18" s="1"/>
  <c r="N58" i="18" s="1"/>
  <c r="W57" i="18"/>
  <c r="Y57" i="18" s="1"/>
  <c r="T57" i="18"/>
  <c r="U57" i="18" s="1"/>
  <c r="G57" i="18"/>
  <c r="K57" i="18" s="1"/>
  <c r="N57" i="18" s="1"/>
  <c r="W56" i="18"/>
  <c r="Y56" i="18" s="1"/>
  <c r="T56" i="18"/>
  <c r="V56" i="18" s="1"/>
  <c r="G56" i="18"/>
  <c r="K56" i="18" s="1"/>
  <c r="N56" i="18" s="1"/>
  <c r="Y55" i="18"/>
  <c r="X55" i="18"/>
  <c r="Y54" i="18"/>
  <c r="X54" i="18"/>
  <c r="Y53" i="18"/>
  <c r="X53" i="18"/>
  <c r="W52" i="18"/>
  <c r="Y52" i="18" s="1"/>
  <c r="T52" i="18"/>
  <c r="U52" i="18" s="1"/>
  <c r="G52" i="18"/>
  <c r="K52" i="18" s="1"/>
  <c r="N52" i="18" s="1"/>
  <c r="W50" i="18"/>
  <c r="X50" i="18" s="1"/>
  <c r="T50" i="18"/>
  <c r="V50" i="18" s="1"/>
  <c r="G50" i="18"/>
  <c r="K50" i="18" s="1"/>
  <c r="N50" i="18" s="1"/>
  <c r="W49" i="18"/>
  <c r="X49" i="18" s="1"/>
  <c r="T49" i="18"/>
  <c r="G49" i="18"/>
  <c r="K49" i="18" s="1"/>
  <c r="N49" i="18" s="1"/>
  <c r="W48" i="18"/>
  <c r="X48" i="18" s="1"/>
  <c r="T48" i="18"/>
  <c r="V48" i="18" s="1"/>
  <c r="G48" i="18"/>
  <c r="K48" i="18" s="1"/>
  <c r="N48" i="18" s="1"/>
  <c r="W46" i="18"/>
  <c r="Y46" i="18" s="1"/>
  <c r="T46" i="18"/>
  <c r="V46" i="18" s="1"/>
  <c r="G46" i="18"/>
  <c r="K46" i="18" s="1"/>
  <c r="N46" i="18" s="1"/>
  <c r="W45" i="18"/>
  <c r="T45" i="18"/>
  <c r="U45" i="18" s="1"/>
  <c r="G45" i="18"/>
  <c r="K45" i="18" s="1"/>
  <c r="N45" i="18" s="1"/>
  <c r="W43" i="18"/>
  <c r="Y43" i="18" s="1"/>
  <c r="T43" i="18"/>
  <c r="U43" i="18" s="1"/>
  <c r="G43" i="18"/>
  <c r="K43" i="18" s="1"/>
  <c r="N43" i="18" s="1"/>
  <c r="W42" i="18"/>
  <c r="X42" i="18" s="1"/>
  <c r="T42" i="18"/>
  <c r="U42" i="18" s="1"/>
  <c r="G42" i="18"/>
  <c r="K42" i="18" s="1"/>
  <c r="N42" i="18" s="1"/>
  <c r="W41" i="18"/>
  <c r="Y41" i="18" s="1"/>
  <c r="T41" i="18"/>
  <c r="U41" i="18" s="1"/>
  <c r="G41" i="18"/>
  <c r="K41" i="18" s="1"/>
  <c r="N41" i="18" s="1"/>
  <c r="W39" i="18"/>
  <c r="Y39" i="18" s="1"/>
  <c r="K39" i="18"/>
  <c r="N39" i="18" s="1"/>
  <c r="W38" i="18"/>
  <c r="Y38" i="18" s="1"/>
  <c r="T38" i="18"/>
  <c r="U38" i="18" s="1"/>
  <c r="G38" i="18"/>
  <c r="K38" i="18" s="1"/>
  <c r="N38" i="18" s="1"/>
  <c r="W37" i="18"/>
  <c r="X37" i="18" s="1"/>
  <c r="T37" i="18"/>
  <c r="V37" i="18" s="1"/>
  <c r="G37" i="18"/>
  <c r="K37" i="18" s="1"/>
  <c r="N37" i="18" s="1"/>
  <c r="W36" i="18"/>
  <c r="X36" i="18" s="1"/>
  <c r="T36" i="18"/>
  <c r="U36" i="18" s="1"/>
  <c r="G36" i="18"/>
  <c r="K36" i="18" s="1"/>
  <c r="N36" i="18" s="1"/>
  <c r="W35" i="18"/>
  <c r="Y35" i="18" s="1"/>
  <c r="T35" i="18"/>
  <c r="V35" i="18" s="1"/>
  <c r="G35" i="18"/>
  <c r="K35" i="18" s="1"/>
  <c r="N35" i="18" s="1"/>
  <c r="W32" i="18"/>
  <c r="X32" i="18" s="1"/>
  <c r="T32" i="18"/>
  <c r="G32" i="18"/>
  <c r="K32" i="18" s="1"/>
  <c r="N32" i="18" s="1"/>
  <c r="W31" i="18"/>
  <c r="X31" i="18" s="1"/>
  <c r="T31" i="18"/>
  <c r="V31" i="18" s="1"/>
  <c r="G31" i="18"/>
  <c r="K31" i="18" s="1"/>
  <c r="N31" i="18" s="1"/>
  <c r="W29" i="18"/>
  <c r="Y29" i="18" s="1"/>
  <c r="T29" i="18"/>
  <c r="U29" i="18" s="1"/>
  <c r="G29" i="18"/>
  <c r="K29" i="18" s="1"/>
  <c r="N29" i="18" s="1"/>
  <c r="W28" i="18"/>
  <c r="T28" i="18"/>
  <c r="V28" i="18" s="1"/>
  <c r="G28" i="18"/>
  <c r="K28" i="18" s="1"/>
  <c r="N28" i="18" s="1"/>
  <c r="W27" i="18"/>
  <c r="T27" i="18"/>
  <c r="U27" i="18" s="1"/>
  <c r="G27" i="18"/>
  <c r="K27" i="18" s="1"/>
  <c r="N27" i="18" s="1"/>
  <c r="W25" i="18"/>
  <c r="X25" i="18" s="1"/>
  <c r="T25" i="18"/>
  <c r="U25" i="18" s="1"/>
  <c r="G25" i="18"/>
  <c r="K25" i="18" s="1"/>
  <c r="N25" i="18" s="1"/>
  <c r="W24" i="18"/>
  <c r="X24" i="18" s="1"/>
  <c r="T24" i="18"/>
  <c r="U24" i="18" s="1"/>
  <c r="G24" i="18"/>
  <c r="K24" i="18" s="1"/>
  <c r="N24" i="18" s="1"/>
  <c r="W23" i="18"/>
  <c r="Y23" i="18" s="1"/>
  <c r="T23" i="18"/>
  <c r="V23" i="18" s="1"/>
  <c r="G23" i="18"/>
  <c r="K23" i="18" s="1"/>
  <c r="N23" i="18" s="1"/>
  <c r="W22" i="18"/>
  <c r="Y22" i="18" s="1"/>
  <c r="T22" i="18"/>
  <c r="G22" i="18"/>
  <c r="K22" i="18" s="1"/>
  <c r="K20" i="2" l="1"/>
  <c r="C50" i="19"/>
  <c r="D50" i="19" s="1"/>
  <c r="C12" i="19"/>
  <c r="B37" i="2" s="1"/>
  <c r="B38" i="2" s="1"/>
  <c r="B42" i="2" s="1"/>
  <c r="Y58" i="18"/>
  <c r="Y32" i="18"/>
  <c r="Y37" i="18"/>
  <c r="V41" i="18"/>
  <c r="V25" i="18"/>
  <c r="Y36" i="18"/>
  <c r="X57" i="18"/>
  <c r="W112" i="18"/>
  <c r="C52" i="19"/>
  <c r="D52" i="19" s="1"/>
  <c r="C51" i="19"/>
  <c r="D51" i="19" s="1"/>
  <c r="U66" i="18"/>
  <c r="Y49" i="18"/>
  <c r="W104" i="18"/>
  <c r="M113" i="18"/>
  <c r="Y112" i="18" s="1"/>
  <c r="K113" i="18"/>
  <c r="X112" i="18" s="1"/>
  <c r="W106" i="18"/>
  <c r="W108" i="18"/>
  <c r="I112" i="18"/>
  <c r="M114" i="18"/>
  <c r="Y113" i="18" s="1"/>
  <c r="K94" i="18"/>
  <c r="X93" i="18" s="1"/>
  <c r="Y27" i="18"/>
  <c r="X27" i="18"/>
  <c r="X105" i="18"/>
  <c r="K112" i="18"/>
  <c r="X111" i="18" s="1"/>
  <c r="V42" i="18"/>
  <c r="V58" i="18"/>
  <c r="W107" i="18"/>
  <c r="K111" i="18"/>
  <c r="X110" i="18" s="1"/>
  <c r="I114" i="18"/>
  <c r="Y31" i="18"/>
  <c r="V45" i="18"/>
  <c r="U48" i="18"/>
  <c r="M111" i="18"/>
  <c r="Y110" i="18" s="1"/>
  <c r="K114" i="18"/>
  <c r="X113" i="18" s="1"/>
  <c r="V57" i="18"/>
  <c r="O105" i="18"/>
  <c r="Q105" i="18" s="1"/>
  <c r="I115" i="18"/>
  <c r="X69" i="18"/>
  <c r="M112" i="18"/>
  <c r="Y111" i="18" s="1"/>
  <c r="K115" i="18"/>
  <c r="X114" i="18" s="1"/>
  <c r="X41" i="18"/>
  <c r="X43" i="18"/>
  <c r="M115" i="18"/>
  <c r="Y114" i="18" s="1"/>
  <c r="U61" i="18"/>
  <c r="X72" i="18"/>
  <c r="V24" i="18"/>
  <c r="U37" i="18"/>
  <c r="Y48" i="18"/>
  <c r="U71" i="18"/>
  <c r="X52" i="18"/>
  <c r="X22" i="18"/>
  <c r="V27" i="18"/>
  <c r="Y50" i="18"/>
  <c r="X59" i="18"/>
  <c r="U65" i="18"/>
  <c r="X66" i="18"/>
  <c r="V36" i="18"/>
  <c r="X63" i="18"/>
  <c r="Y71" i="18"/>
  <c r="X38" i="18"/>
  <c r="X62" i="18"/>
  <c r="Y65" i="18"/>
  <c r="Y42" i="18"/>
  <c r="V52" i="18"/>
  <c r="N22" i="18"/>
  <c r="U46" i="18"/>
  <c r="X56" i="18"/>
  <c r="V59" i="18"/>
  <c r="W97" i="18"/>
  <c r="W100" i="18"/>
  <c r="U28" i="18"/>
  <c r="V29" i="18"/>
  <c r="V38" i="18"/>
  <c r="V43" i="18"/>
  <c r="X45" i="18"/>
  <c r="Y45" i="18"/>
  <c r="V69" i="18"/>
  <c r="U69" i="18"/>
  <c r="V62" i="18"/>
  <c r="U62" i="18"/>
  <c r="W98" i="18"/>
  <c r="V32" i="18"/>
  <c r="U32" i="18"/>
  <c r="T75" i="18"/>
  <c r="V22" i="18"/>
  <c r="X35" i="18"/>
  <c r="X39" i="18"/>
  <c r="Y25" i="18"/>
  <c r="W75" i="18"/>
  <c r="X23" i="18"/>
  <c r="Y24" i="18"/>
  <c r="Y28" i="18"/>
  <c r="X28" i="18"/>
  <c r="V49" i="18"/>
  <c r="U49" i="18"/>
  <c r="U22" i="18"/>
  <c r="U31" i="18"/>
  <c r="W96" i="18"/>
  <c r="Y67" i="18"/>
  <c r="X67" i="18"/>
  <c r="W99" i="18"/>
  <c r="K97" i="18"/>
  <c r="X96" i="18" s="1"/>
  <c r="K98" i="18"/>
  <c r="X97" i="18" s="1"/>
  <c r="K99" i="18"/>
  <c r="X98" i="18" s="1"/>
  <c r="K100" i="18"/>
  <c r="X99" i="18" s="1"/>
  <c r="K101" i="18"/>
  <c r="X100" i="18" s="1"/>
  <c r="X29" i="18"/>
  <c r="X46" i="18"/>
  <c r="U50" i="18"/>
  <c r="U56" i="18"/>
  <c r="U63" i="18"/>
  <c r="M97" i="18"/>
  <c r="Y96" i="18" s="1"/>
  <c r="M98" i="18"/>
  <c r="Y97" i="18" s="1"/>
  <c r="M99" i="18"/>
  <c r="Y98" i="18" s="1"/>
  <c r="M100" i="18"/>
  <c r="Y99" i="18" s="1"/>
  <c r="M101" i="18"/>
  <c r="Y100" i="18" s="1"/>
  <c r="U23" i="18"/>
  <c r="U35" i="18"/>
  <c r="X61" i="18"/>
  <c r="U64" i="18"/>
  <c r="X81" i="18"/>
  <c r="O85" i="18"/>
  <c r="Q85" i="18" s="1"/>
  <c r="I91" i="18"/>
  <c r="I92" i="18"/>
  <c r="I93" i="18"/>
  <c r="I94" i="18"/>
  <c r="I95" i="18"/>
  <c r="I117" i="18"/>
  <c r="I119" i="18"/>
  <c r="U72" i="18"/>
  <c r="W84" i="18"/>
  <c r="W85" i="18"/>
  <c r="W86" i="18"/>
  <c r="W87" i="18"/>
  <c r="W88" i="18"/>
  <c r="K91" i="18"/>
  <c r="X90" i="18" s="1"/>
  <c r="K92" i="18"/>
  <c r="X91" i="18" s="1"/>
  <c r="K93" i="18"/>
  <c r="X92" i="18" s="1"/>
  <c r="K95" i="18"/>
  <c r="X94" i="18" s="1"/>
  <c r="X64" i="18"/>
  <c r="U67" i="18"/>
  <c r="M91" i="18"/>
  <c r="Y90" i="18" s="1"/>
  <c r="M92" i="18"/>
  <c r="Y91" i="18" s="1"/>
  <c r="M93" i="18"/>
  <c r="Y92" i="18" s="1"/>
  <c r="M94" i="18"/>
  <c r="Y93" i="18" s="1"/>
  <c r="M95" i="18"/>
  <c r="Y94" i="18" s="1"/>
  <c r="H212" i="1" a="1"/>
  <c r="H212" i="1" s="1"/>
  <c r="H213" i="1" a="1"/>
  <c r="H213" i="1" s="1"/>
  <c r="H214" i="1" a="1"/>
  <c r="H214" i="1" s="1"/>
  <c r="H215" i="1" a="1"/>
  <c r="H215" i="1" s="1"/>
  <c r="H216" i="1" a="1"/>
  <c r="H216" i="1" s="1"/>
  <c r="H217" i="1" a="1"/>
  <c r="H217" i="1" s="1"/>
  <c r="H218" i="1" a="1"/>
  <c r="H218" i="1" s="1"/>
  <c r="H219" i="1" a="1"/>
  <c r="H219" i="1" s="1"/>
  <c r="H220" i="1" a="1"/>
  <c r="H220" i="1" s="1"/>
  <c r="H221" i="1" a="1"/>
  <c r="H221" i="1" s="1"/>
  <c r="H222" i="1" a="1"/>
  <c r="H222" i="1" s="1"/>
  <c r="H223" i="1" a="1"/>
  <c r="H223" i="1" s="1"/>
  <c r="H224" i="1" a="1"/>
  <c r="H224" i="1" s="1"/>
  <c r="H225" i="1" a="1"/>
  <c r="H225" i="1" s="1"/>
  <c r="H226" i="1" a="1"/>
  <c r="H226" i="1" s="1"/>
  <c r="H227" i="1" a="1"/>
  <c r="H227" i="1" s="1"/>
  <c r="H228" i="1" a="1"/>
  <c r="H228" i="1" s="1"/>
  <c r="H229" i="1" a="1"/>
  <c r="H229" i="1" s="1"/>
  <c r="H230" i="1" a="1"/>
  <c r="H230" i="1" s="1"/>
  <c r="H231" i="1" a="1"/>
  <c r="H231" i="1" s="1"/>
  <c r="H232" i="1" a="1"/>
  <c r="H232" i="1" s="1"/>
  <c r="H233" i="1" a="1"/>
  <c r="H233" i="1" s="1"/>
  <c r="H234" i="1" a="1"/>
  <c r="H234" i="1" s="1"/>
  <c r="H235" i="1" a="1"/>
  <c r="H235" i="1" s="1"/>
  <c r="H236" i="1" a="1"/>
  <c r="H236" i="1" s="1"/>
  <c r="H237" i="1" a="1"/>
  <c r="H237" i="1" s="1"/>
  <c r="H238" i="1" a="1"/>
  <c r="H238" i="1" s="1"/>
  <c r="H239" i="1" a="1"/>
  <c r="H239" i="1" s="1"/>
  <c r="H240" i="1" a="1"/>
  <c r="H240" i="1" s="1"/>
  <c r="H241" i="1" a="1"/>
  <c r="H241" i="1" s="1"/>
  <c r="H242" i="1" a="1"/>
  <c r="H242" i="1" s="1"/>
  <c r="H243" i="1" a="1"/>
  <c r="H243" i="1" s="1"/>
  <c r="H244" i="1" a="1"/>
  <c r="H244" i="1" s="1"/>
  <c r="H245" i="1" a="1"/>
  <c r="H245" i="1" s="1"/>
  <c r="H246" i="1" a="1"/>
  <c r="H246" i="1" s="1"/>
  <c r="H247" i="1" a="1"/>
  <c r="H247" i="1" s="1"/>
  <c r="H248" i="1" a="1"/>
  <c r="H248" i="1" s="1"/>
  <c r="H249" i="1" a="1"/>
  <c r="H249" i="1" s="1"/>
  <c r="H250" i="1" a="1"/>
  <c r="H250" i="1" s="1"/>
  <c r="H251" i="1" a="1"/>
  <c r="H251" i="1" s="1"/>
  <c r="H252" i="1" a="1"/>
  <c r="H252" i="1" s="1"/>
  <c r="H253" i="1" a="1"/>
  <c r="H253" i="1" s="1"/>
  <c r="H254" i="1" a="1"/>
  <c r="H254" i="1" s="1"/>
  <c r="H255" i="1" a="1"/>
  <c r="H255" i="1" s="1"/>
  <c r="H256" i="1" a="1"/>
  <c r="H256" i="1" s="1"/>
  <c r="H257" i="1" a="1"/>
  <c r="H257" i="1" s="1"/>
  <c r="H258" i="1" a="1"/>
  <c r="H258" i="1" s="1"/>
  <c r="H259" i="1" a="1"/>
  <c r="H259" i="1" s="1"/>
  <c r="H260" i="1" a="1"/>
  <c r="H260" i="1" s="1"/>
  <c r="H261" i="1" a="1"/>
  <c r="H261" i="1" s="1"/>
  <c r="H262" i="1" a="1"/>
  <c r="H262" i="1" s="1"/>
  <c r="H263" i="1" a="1"/>
  <c r="H263" i="1" s="1"/>
  <c r="H264" i="1" a="1"/>
  <c r="H264" i="1" s="1"/>
  <c r="H265" i="1" a="1"/>
  <c r="H265" i="1" s="1"/>
  <c r="H266" i="1" a="1"/>
  <c r="H266" i="1" s="1"/>
  <c r="H267" i="1" a="1"/>
  <c r="H267" i="1" s="1"/>
  <c r="H268" i="1" a="1"/>
  <c r="H268" i="1" s="1"/>
  <c r="H269" i="1" a="1"/>
  <c r="H269" i="1" s="1"/>
  <c r="H270" i="1" a="1"/>
  <c r="H270" i="1" s="1"/>
  <c r="H271" i="1" a="1"/>
  <c r="H271" i="1" s="1"/>
  <c r="H272" i="1" a="1"/>
  <c r="H272" i="1" s="1"/>
  <c r="H273" i="1" a="1"/>
  <c r="H273" i="1" s="1"/>
  <c r="H274" i="1" a="1"/>
  <c r="H274" i="1" s="1"/>
  <c r="H275" i="1" a="1"/>
  <c r="H275" i="1" s="1"/>
  <c r="H276" i="1" a="1"/>
  <c r="H276" i="1" s="1"/>
  <c r="H277" i="1" a="1"/>
  <c r="H277" i="1" s="1"/>
  <c r="H278" i="1" a="1"/>
  <c r="H278" i="1" s="1"/>
  <c r="H279" i="1" a="1"/>
  <c r="H279" i="1" s="1"/>
  <c r="H280" i="1" a="1"/>
  <c r="H280" i="1" s="1"/>
  <c r="H281" i="1" a="1"/>
  <c r="H281" i="1" s="1"/>
  <c r="H282" i="1" a="1"/>
  <c r="H282" i="1" s="1"/>
  <c r="H283" i="1" a="1"/>
  <c r="H283" i="1" s="1"/>
  <c r="H284" i="1" a="1"/>
  <c r="H284" i="1" s="1"/>
  <c r="H285" i="1" a="1"/>
  <c r="H285" i="1" s="1"/>
  <c r="H286" i="1" a="1"/>
  <c r="H286" i="1" s="1"/>
  <c r="H287" i="1" a="1"/>
  <c r="H287" i="1" s="1"/>
  <c r="H288" i="1" a="1"/>
  <c r="H288" i="1" s="1"/>
  <c r="H289" i="1" a="1"/>
  <c r="H289" i="1" s="1"/>
  <c r="H290" i="1" a="1"/>
  <c r="H290" i="1" s="1"/>
  <c r="H291" i="1" a="1"/>
  <c r="H291" i="1" s="1"/>
  <c r="H292" i="1" a="1"/>
  <c r="H292" i="1" s="1"/>
  <c r="H293" i="1" a="1"/>
  <c r="H293" i="1" s="1"/>
  <c r="H294" i="1" a="1"/>
  <c r="H294" i="1" s="1"/>
  <c r="H295" i="1" a="1"/>
  <c r="H295" i="1" s="1"/>
  <c r="H296" i="1" a="1"/>
  <c r="H296" i="1" s="1"/>
  <c r="H297" i="1" a="1"/>
  <c r="H297" i="1" s="1"/>
  <c r="H298" i="1" a="1"/>
  <c r="H298" i="1" s="1"/>
  <c r="H299" i="1" a="1"/>
  <c r="H299" i="1" s="1"/>
  <c r="H300" i="1" a="1"/>
  <c r="H300" i="1" s="1"/>
  <c r="H301" i="1" a="1"/>
  <c r="H301" i="1" s="1"/>
  <c r="H302" i="1" a="1"/>
  <c r="H302" i="1" s="1"/>
  <c r="H303" i="1" a="1"/>
  <c r="H303" i="1" s="1"/>
  <c r="H304" i="1" a="1"/>
  <c r="H304" i="1" s="1"/>
  <c r="H305" i="1" a="1"/>
  <c r="H305" i="1" s="1"/>
  <c r="H306" i="1" a="1"/>
  <c r="H306" i="1" s="1"/>
  <c r="H307" i="1" a="1"/>
  <c r="H307" i="1" s="1"/>
  <c r="H308" i="1" a="1"/>
  <c r="H308" i="1" s="1"/>
  <c r="H309" i="1" a="1"/>
  <c r="H309" i="1" s="1"/>
  <c r="H310" i="1" a="1"/>
  <c r="H310" i="1" s="1"/>
  <c r="H311" i="1" a="1"/>
  <c r="H311" i="1" s="1"/>
  <c r="H312" i="1" a="1"/>
  <c r="H312" i="1" s="1"/>
  <c r="H313" i="1" a="1"/>
  <c r="H313" i="1" s="1"/>
  <c r="H314" i="1" a="1"/>
  <c r="H314" i="1" s="1"/>
  <c r="C37" i="2" l="1"/>
  <c r="K119" i="18"/>
  <c r="X118" i="18" s="1"/>
  <c r="O94" i="18"/>
  <c r="O92" i="18"/>
  <c r="O99" i="18"/>
  <c r="W114" i="18"/>
  <c r="O115" i="18"/>
  <c r="W113" i="18"/>
  <c r="O114" i="18"/>
  <c r="W111" i="18"/>
  <c r="O112" i="18"/>
  <c r="O95" i="18"/>
  <c r="O101" i="18"/>
  <c r="O98" i="18"/>
  <c r="O93" i="18"/>
  <c r="O113" i="18"/>
  <c r="O100" i="18"/>
  <c r="K117" i="18"/>
  <c r="K123" i="18" s="1"/>
  <c r="M119" i="18"/>
  <c r="Y118" i="18" s="1"/>
  <c r="M118" i="18"/>
  <c r="Y117" i="18" s="1"/>
  <c r="K118" i="18"/>
  <c r="K124" i="18" s="1"/>
  <c r="E37" i="2"/>
  <c r="D37" i="2"/>
  <c r="I121" i="18"/>
  <c r="O111" i="18"/>
  <c r="Q111" i="18" s="1"/>
  <c r="M117" i="18"/>
  <c r="Y116" i="18" s="1"/>
  <c r="K121" i="18"/>
  <c r="K127" i="18" s="1"/>
  <c r="M121" i="18"/>
  <c r="Y120" i="18" s="1"/>
  <c r="M120" i="18"/>
  <c r="M126" i="18" s="1"/>
  <c r="I120" i="18"/>
  <c r="I118" i="18"/>
  <c r="K120" i="18"/>
  <c r="Y75" i="18"/>
  <c r="X75" i="18"/>
  <c r="U75" i="18"/>
  <c r="I125" i="18"/>
  <c r="W118" i="18"/>
  <c r="W94" i="18"/>
  <c r="W93" i="18"/>
  <c r="I123" i="18"/>
  <c r="W116" i="18"/>
  <c r="W92" i="18"/>
  <c r="V75" i="18"/>
  <c r="W91" i="18"/>
  <c r="O97" i="18"/>
  <c r="Q97" i="18" s="1"/>
  <c r="O91" i="18"/>
  <c r="Q91" i="18" s="1"/>
  <c r="W90" i="18"/>
  <c r="D57" i="16"/>
  <c r="E57" i="16" s="1"/>
  <c r="D56" i="16"/>
  <c r="E56" i="16" s="1"/>
  <c r="D55" i="16"/>
  <c r="E55" i="16" s="1"/>
  <c r="D54" i="16"/>
  <c r="E54" i="16" s="1"/>
  <c r="D53" i="16"/>
  <c r="E53" i="16" s="1"/>
  <c r="D52" i="16"/>
  <c r="E52" i="16" s="1"/>
  <c r="D51" i="16"/>
  <c r="A50" i="16"/>
  <c r="D50" i="16" s="1"/>
  <c r="A49" i="16"/>
  <c r="I20" i="16" s="1"/>
  <c r="K20" i="16" s="1"/>
  <c r="D48" i="16"/>
  <c r="D47" i="16"/>
  <c r="D46" i="16"/>
  <c r="I22" i="16"/>
  <c r="K22" i="16" s="1"/>
  <c r="D45" i="16"/>
  <c r="D43" i="16"/>
  <c r="D42" i="16"/>
  <c r="D41" i="16"/>
  <c r="D40" i="16"/>
  <c r="I21" i="16" l="1"/>
  <c r="K21" i="16" s="1"/>
  <c r="X117" i="18"/>
  <c r="M127" i="18"/>
  <c r="Y126" i="18" s="1"/>
  <c r="K125" i="18"/>
  <c r="X124" i="18" s="1"/>
  <c r="I31" i="16"/>
  <c r="K31" i="16" s="1"/>
  <c r="M31" i="16" s="1"/>
  <c r="I37" i="16"/>
  <c r="K37" i="16" s="1"/>
  <c r="M37" i="16" s="1"/>
  <c r="I35" i="16"/>
  <c r="K35" i="16" s="1"/>
  <c r="M35" i="16" s="1"/>
  <c r="I32" i="16"/>
  <c r="K32" i="16" s="1"/>
  <c r="M32" i="16" s="1"/>
  <c r="I33" i="16"/>
  <c r="K33" i="16" s="1"/>
  <c r="M33" i="16" s="1"/>
  <c r="I36" i="16"/>
  <c r="K36" i="16" s="1"/>
  <c r="M36" i="16" s="1"/>
  <c r="I34" i="16"/>
  <c r="K34" i="16" s="1"/>
  <c r="M34" i="16" s="1"/>
  <c r="O117" i="18"/>
  <c r="Q117" i="18" s="1"/>
  <c r="X116" i="18"/>
  <c r="I127" i="18"/>
  <c r="W126" i="18" s="1"/>
  <c r="O121" i="18"/>
  <c r="O119" i="18"/>
  <c r="I124" i="18"/>
  <c r="O118" i="18"/>
  <c r="I126" i="18"/>
  <c r="W125" i="18" s="1"/>
  <c r="O120" i="18"/>
  <c r="W120" i="18"/>
  <c r="M125" i="18"/>
  <c r="M131" i="18" s="1"/>
  <c r="M124" i="18"/>
  <c r="X120" i="18"/>
  <c r="M123" i="18"/>
  <c r="M129" i="18" s="1"/>
  <c r="W117" i="18"/>
  <c r="B76" i="18"/>
  <c r="E76" i="18" s="1"/>
  <c r="Y119" i="18"/>
  <c r="W119" i="18"/>
  <c r="B77" i="18"/>
  <c r="E77" i="18" s="1"/>
  <c r="X119" i="18"/>
  <c r="K126" i="18"/>
  <c r="X125" i="18" s="1"/>
  <c r="W122" i="18"/>
  <c r="I129" i="18"/>
  <c r="W124" i="18"/>
  <c r="I131" i="18"/>
  <c r="X126" i="18"/>
  <c r="K133" i="18"/>
  <c r="Y125" i="18"/>
  <c r="M132" i="18"/>
  <c r="X123" i="18"/>
  <c r="K130" i="18"/>
  <c r="X122" i="18"/>
  <c r="K129" i="18"/>
  <c r="E50" i="16"/>
  <c r="I23" i="16"/>
  <c r="K23" i="16" s="1"/>
  <c r="E40" i="16"/>
  <c r="E44" i="16"/>
  <c r="E48" i="16"/>
  <c r="E42" i="16"/>
  <c r="E46" i="16"/>
  <c r="E43" i="16"/>
  <c r="E47" i="16"/>
  <c r="B65" i="16"/>
  <c r="E41" i="16"/>
  <c r="B63" i="16"/>
  <c r="I25" i="16"/>
  <c r="K25" i="16" s="1"/>
  <c r="E45" i="16"/>
  <c r="E51" i="16"/>
  <c r="C65" i="16" s="1"/>
  <c r="I24" i="16"/>
  <c r="K24" i="16" s="1"/>
  <c r="D49" i="16"/>
  <c r="E49" i="16" s="1"/>
  <c r="C14" i="16" l="1"/>
  <c r="M133" i="18"/>
  <c r="Y132" i="18" s="1"/>
  <c r="I133" i="18"/>
  <c r="W132" i="18" s="1"/>
  <c r="O124" i="18"/>
  <c r="O127" i="18"/>
  <c r="C64" i="16"/>
  <c r="C63" i="16"/>
  <c r="K131" i="18"/>
  <c r="X130" i="18" s="1"/>
  <c r="I132" i="18"/>
  <c r="W131" i="18" s="1"/>
  <c r="Y124" i="18"/>
  <c r="O123" i="18"/>
  <c r="Q123" i="18" s="1"/>
  <c r="O125" i="18"/>
  <c r="Y122" i="18"/>
  <c r="I130" i="18"/>
  <c r="W129" i="18" s="1"/>
  <c r="W123" i="18"/>
  <c r="O126" i="18"/>
  <c r="M130" i="18"/>
  <c r="Y129" i="18" s="1"/>
  <c r="Y123" i="18"/>
  <c r="K132" i="18"/>
  <c r="M138" i="18"/>
  <c r="Y131" i="18"/>
  <c r="W130" i="18"/>
  <c r="I137" i="18"/>
  <c r="M135" i="18"/>
  <c r="Y128" i="18"/>
  <c r="X129" i="18"/>
  <c r="K136" i="18"/>
  <c r="W128" i="18"/>
  <c r="I135" i="18"/>
  <c r="O129" i="18"/>
  <c r="Q129" i="18" s="1"/>
  <c r="X128" i="18"/>
  <c r="K135" i="18"/>
  <c r="X132" i="18"/>
  <c r="K139" i="18"/>
  <c r="M137" i="18"/>
  <c r="Y130" i="18"/>
  <c r="B64" i="16"/>
  <c r="O133" i="18" l="1"/>
  <c r="I139" i="18"/>
  <c r="W138" i="18" s="1"/>
  <c r="M139" i="18"/>
  <c r="O132" i="18"/>
  <c r="O131" i="18"/>
  <c r="I138" i="18"/>
  <c r="I144" i="18" s="1"/>
  <c r="I136" i="18"/>
  <c r="I142" i="18" s="1"/>
  <c r="K137" i="18"/>
  <c r="O137" i="18" s="1"/>
  <c r="O130" i="18"/>
  <c r="M136" i="18"/>
  <c r="Y135" i="18" s="1"/>
  <c r="B34" i="2"/>
  <c r="F34" i="2"/>
  <c r="X131" i="18"/>
  <c r="K138" i="18"/>
  <c r="K144" i="18" s="1"/>
  <c r="X135" i="18"/>
  <c r="K142" i="18"/>
  <c r="Y137" i="18"/>
  <c r="M144" i="18"/>
  <c r="I141" i="18"/>
  <c r="O135" i="18"/>
  <c r="W134" i="18"/>
  <c r="Y136" i="18"/>
  <c r="M143" i="18"/>
  <c r="Y134" i="18"/>
  <c r="M141" i="18"/>
  <c r="X138" i="18"/>
  <c r="K145" i="18"/>
  <c r="I143" i="18"/>
  <c r="W136" i="18"/>
  <c r="X134" i="18"/>
  <c r="K141" i="18"/>
  <c r="Y138" i="18"/>
  <c r="M145" i="18"/>
  <c r="K22" i="2"/>
  <c r="H16" i="2"/>
  <c r="I16" i="2" s="1"/>
  <c r="H15" i="2"/>
  <c r="I15" i="2" s="1"/>
  <c r="H14" i="2"/>
  <c r="I14" i="2" s="1"/>
  <c r="H13" i="2"/>
  <c r="I13" i="2" s="1"/>
  <c r="H11" i="2"/>
  <c r="I11" i="2" s="1"/>
  <c r="H10" i="2"/>
  <c r="I10" i="2" s="1"/>
  <c r="H9" i="2"/>
  <c r="I9" i="2" s="1"/>
  <c r="H8" i="2"/>
  <c r="I8" i="2" s="1"/>
  <c r="H7" i="2"/>
  <c r="I7" i="2" s="1"/>
  <c r="H6" i="2"/>
  <c r="I6" i="2" s="1"/>
  <c r="H5" i="2"/>
  <c r="I5" i="2" s="1"/>
  <c r="P35" i="7"/>
  <c r="P34" i="7"/>
  <c r="P33" i="7"/>
  <c r="P32" i="7"/>
  <c r="P31" i="7"/>
  <c r="P30" i="7"/>
  <c r="P29" i="7"/>
  <c r="P28" i="7"/>
  <c r="P27" i="7"/>
  <c r="P26" i="7"/>
  <c r="P25" i="7"/>
  <c r="X20" i="7"/>
  <c r="W20" i="7"/>
  <c r="V20" i="7"/>
  <c r="U20" i="7"/>
  <c r="X18" i="7"/>
  <c r="W18" i="7"/>
  <c r="V18" i="7"/>
  <c r="U18" i="7"/>
  <c r="X16" i="7"/>
  <c r="W16" i="7"/>
  <c r="V16" i="7"/>
  <c r="U16" i="7"/>
  <c r="P12" i="9"/>
  <c r="P11" i="9"/>
  <c r="P10" i="9"/>
  <c r="M10" i="9"/>
  <c r="L10" i="9"/>
  <c r="K10" i="9"/>
  <c r="J10" i="9"/>
  <c r="P9" i="9"/>
  <c r="P8" i="9"/>
  <c r="M8" i="9"/>
  <c r="L8" i="9"/>
  <c r="K8" i="9"/>
  <c r="J8" i="9"/>
  <c r="P7" i="9"/>
  <c r="P6" i="9"/>
  <c r="M6" i="9"/>
  <c r="L6" i="9"/>
  <c r="K6" i="9"/>
  <c r="J6" i="9"/>
  <c r="P5" i="9"/>
  <c r="P4" i="9"/>
  <c r="P3" i="9"/>
  <c r="P2" i="9"/>
  <c r="H3539" i="1" a="1"/>
  <c r="H3539" i="1" s="1"/>
  <c r="H3538" i="1" a="1"/>
  <c r="H3538" i="1" s="1"/>
  <c r="H3537" i="1" a="1"/>
  <c r="H3537" i="1" s="1"/>
  <c r="H3536" i="1" a="1"/>
  <c r="H3536" i="1" s="1"/>
  <c r="H3535" i="1" a="1"/>
  <c r="H3535" i="1" s="1"/>
  <c r="H3534" i="1" a="1"/>
  <c r="H3534" i="1" s="1"/>
  <c r="H3533" i="1" a="1"/>
  <c r="H3533" i="1" s="1"/>
  <c r="H3532" i="1" a="1"/>
  <c r="H3532" i="1" s="1"/>
  <c r="H3531" i="1" a="1"/>
  <c r="H3531" i="1" s="1"/>
  <c r="H3530" i="1" a="1"/>
  <c r="H3530" i="1" s="1"/>
  <c r="H3529" i="1" a="1"/>
  <c r="H3529" i="1" s="1"/>
  <c r="H3528" i="1" a="1"/>
  <c r="H3528" i="1" s="1"/>
  <c r="H3527" i="1" a="1"/>
  <c r="H3527" i="1" s="1"/>
  <c r="H3526" i="1" a="1"/>
  <c r="H3526" i="1" s="1"/>
  <c r="H3525" i="1" a="1"/>
  <c r="H3525" i="1" s="1"/>
  <c r="H3524" i="1" a="1"/>
  <c r="H3524" i="1" s="1"/>
  <c r="H3523" i="1" a="1"/>
  <c r="H3523" i="1" s="1"/>
  <c r="H3522" i="1" a="1"/>
  <c r="H3522" i="1" s="1"/>
  <c r="H3521" i="1" a="1"/>
  <c r="H3521" i="1" s="1"/>
  <c r="H3520" i="1" a="1"/>
  <c r="H3520" i="1" s="1"/>
  <c r="H3519" i="1" a="1"/>
  <c r="H3519" i="1" s="1"/>
  <c r="H3518" i="1" a="1"/>
  <c r="H3518" i="1" s="1"/>
  <c r="H3517" i="1" a="1"/>
  <c r="H3517" i="1" s="1"/>
  <c r="H3516" i="1" a="1"/>
  <c r="H3516" i="1" s="1"/>
  <c r="H3515" i="1" a="1"/>
  <c r="H3515" i="1" s="1"/>
  <c r="H3514" i="1" a="1"/>
  <c r="H3514" i="1" s="1"/>
  <c r="H3513" i="1" a="1"/>
  <c r="H3513" i="1" s="1"/>
  <c r="H3512" i="1" a="1"/>
  <c r="H3512" i="1" s="1"/>
  <c r="H3511" i="1" a="1"/>
  <c r="H3511" i="1" s="1"/>
  <c r="H3510" i="1" a="1"/>
  <c r="H3510" i="1" s="1"/>
  <c r="H3509" i="1" a="1"/>
  <c r="H3509" i="1" s="1"/>
  <c r="H3508" i="1" a="1"/>
  <c r="H3508" i="1" s="1"/>
  <c r="H3507" i="1" a="1"/>
  <c r="H3507" i="1" s="1"/>
  <c r="H3506" i="1" a="1"/>
  <c r="H3506" i="1" s="1"/>
  <c r="H3505" i="1" a="1"/>
  <c r="H3505" i="1" s="1"/>
  <c r="H3504" i="1" a="1"/>
  <c r="H3504" i="1" s="1"/>
  <c r="H3503" i="1" a="1"/>
  <c r="H3503" i="1" s="1"/>
  <c r="H3502" i="1" a="1"/>
  <c r="H3502" i="1" s="1"/>
  <c r="H3501" i="1" a="1"/>
  <c r="H3501" i="1" s="1"/>
  <c r="H3500" i="1" a="1"/>
  <c r="H3500" i="1" s="1"/>
  <c r="H3499" i="1" a="1"/>
  <c r="H3499" i="1" s="1"/>
  <c r="H3498" i="1" a="1"/>
  <c r="H3498" i="1" s="1"/>
  <c r="H3497" i="1" a="1"/>
  <c r="H3497" i="1" s="1"/>
  <c r="H3496" i="1" a="1"/>
  <c r="H3496" i="1" s="1"/>
  <c r="H3495" i="1" a="1"/>
  <c r="H3495" i="1" s="1"/>
  <c r="H3494" i="1" a="1"/>
  <c r="H3494" i="1" s="1"/>
  <c r="H3493" i="1" a="1"/>
  <c r="H3493" i="1" s="1"/>
  <c r="H3492" i="1" a="1"/>
  <c r="H3492" i="1" s="1"/>
  <c r="H3491" i="1" a="1"/>
  <c r="H3491" i="1" s="1"/>
  <c r="H3490" i="1" a="1"/>
  <c r="H3490" i="1" s="1"/>
  <c r="H3489" i="1" a="1"/>
  <c r="H3489" i="1" s="1"/>
  <c r="H3488" i="1" a="1"/>
  <c r="H3488" i="1" s="1"/>
  <c r="H3487" i="1" a="1"/>
  <c r="H3487" i="1" s="1"/>
  <c r="H3486" i="1" a="1"/>
  <c r="H3486" i="1" s="1"/>
  <c r="H3485" i="1" a="1"/>
  <c r="H3485" i="1" s="1"/>
  <c r="H3484" i="1" a="1"/>
  <c r="H3484" i="1" s="1"/>
  <c r="H3483" i="1" a="1"/>
  <c r="H3483" i="1" s="1"/>
  <c r="H3482" i="1" a="1"/>
  <c r="H3482" i="1" s="1"/>
  <c r="H3481" i="1" a="1"/>
  <c r="H3481" i="1" s="1"/>
  <c r="H3480" i="1" a="1"/>
  <c r="H3480" i="1" s="1"/>
  <c r="H3479" i="1" a="1"/>
  <c r="H3479" i="1" s="1"/>
  <c r="H3478" i="1" a="1"/>
  <c r="H3478" i="1" s="1"/>
  <c r="H3477" i="1" a="1"/>
  <c r="H3477" i="1" s="1"/>
  <c r="H3476" i="1" a="1"/>
  <c r="H3476" i="1" s="1"/>
  <c r="H3475" i="1" a="1"/>
  <c r="H3475" i="1" s="1"/>
  <c r="H3474" i="1" a="1"/>
  <c r="H3474" i="1" s="1"/>
  <c r="H3473" i="1" a="1"/>
  <c r="H3473" i="1" s="1"/>
  <c r="H3472" i="1" a="1"/>
  <c r="H3472" i="1" s="1"/>
  <c r="H3471" i="1" a="1"/>
  <c r="H3471" i="1" s="1"/>
  <c r="H3470" i="1" a="1"/>
  <c r="H3470" i="1" s="1"/>
  <c r="H3469" i="1" a="1"/>
  <c r="H3469" i="1" s="1"/>
  <c r="H3468" i="1" a="1"/>
  <c r="H3468" i="1" s="1"/>
  <c r="H3467" i="1" a="1"/>
  <c r="H3467" i="1" s="1"/>
  <c r="H3466" i="1" a="1"/>
  <c r="H3466" i="1" s="1"/>
  <c r="H3465" i="1" a="1"/>
  <c r="H3465" i="1" s="1"/>
  <c r="H3464" i="1" a="1"/>
  <c r="H3464" i="1" s="1"/>
  <c r="H3463" i="1" a="1"/>
  <c r="H3463" i="1" s="1"/>
  <c r="H3462" i="1" a="1"/>
  <c r="H3462" i="1" s="1"/>
  <c r="H3461" i="1" a="1"/>
  <c r="H3461" i="1" s="1"/>
  <c r="H3460" i="1" a="1"/>
  <c r="H3460" i="1" s="1"/>
  <c r="H3459" i="1" a="1"/>
  <c r="H3459" i="1" s="1"/>
  <c r="H3458" i="1" a="1"/>
  <c r="H3458" i="1" s="1"/>
  <c r="H3457" i="1" a="1"/>
  <c r="H3457" i="1" s="1"/>
  <c r="H3456" i="1" a="1"/>
  <c r="H3456" i="1" s="1"/>
  <c r="H3455" i="1" a="1"/>
  <c r="H3455" i="1" s="1"/>
  <c r="H3454" i="1" a="1"/>
  <c r="H3454" i="1" s="1"/>
  <c r="H3453" i="1" a="1"/>
  <c r="H3453" i="1" s="1"/>
  <c r="H3452" i="1" a="1"/>
  <c r="H3452" i="1" s="1"/>
  <c r="H3451" i="1" a="1"/>
  <c r="H3451" i="1" s="1"/>
  <c r="H3450" i="1" a="1"/>
  <c r="H3450" i="1" s="1"/>
  <c r="H3449" i="1" a="1"/>
  <c r="H3449" i="1" s="1"/>
  <c r="H3448" i="1" a="1"/>
  <c r="H3448" i="1" s="1"/>
  <c r="H3447" i="1" a="1"/>
  <c r="H3447" i="1" s="1"/>
  <c r="H3446" i="1" a="1"/>
  <c r="H3446" i="1" s="1"/>
  <c r="H3445" i="1" a="1"/>
  <c r="H3445" i="1" s="1"/>
  <c r="H3444" i="1" a="1"/>
  <c r="H3444" i="1" s="1"/>
  <c r="H3443" i="1" a="1"/>
  <c r="H3443" i="1" s="1"/>
  <c r="H3442" i="1" a="1"/>
  <c r="H3442" i="1" s="1"/>
  <c r="H3441" i="1" a="1"/>
  <c r="H3441" i="1" s="1"/>
  <c r="H3440" i="1" a="1"/>
  <c r="H3440" i="1" s="1"/>
  <c r="H3439" i="1" a="1"/>
  <c r="H3439" i="1" s="1"/>
  <c r="H3438" i="1" a="1"/>
  <c r="H3438" i="1" s="1"/>
  <c r="H3437" i="1" a="1"/>
  <c r="H3437" i="1" s="1"/>
  <c r="H3436" i="1" a="1"/>
  <c r="H3436" i="1" s="1"/>
  <c r="H3435" i="1" a="1"/>
  <c r="H3435" i="1" s="1"/>
  <c r="H3434" i="1" a="1"/>
  <c r="H3434" i="1" s="1"/>
  <c r="H3433" i="1" a="1"/>
  <c r="H3433" i="1" s="1"/>
  <c r="H3432" i="1" a="1"/>
  <c r="H3432" i="1" s="1"/>
  <c r="H3431" i="1" a="1"/>
  <c r="H3431" i="1" s="1"/>
  <c r="H3430" i="1" a="1"/>
  <c r="H3430" i="1" s="1"/>
  <c r="H3429" i="1" a="1"/>
  <c r="H3429" i="1" s="1"/>
  <c r="H3428" i="1" a="1"/>
  <c r="H3428" i="1" s="1"/>
  <c r="H3427" i="1" a="1"/>
  <c r="H3427" i="1" s="1"/>
  <c r="H3426" i="1" a="1"/>
  <c r="H3426" i="1" s="1"/>
  <c r="H3425" i="1" a="1"/>
  <c r="H3425" i="1" s="1"/>
  <c r="H3424" i="1" a="1"/>
  <c r="H3424" i="1" s="1"/>
  <c r="H3423" i="1" a="1"/>
  <c r="H3423" i="1" s="1"/>
  <c r="H3422" i="1" a="1"/>
  <c r="H3422" i="1" s="1"/>
  <c r="H3421" i="1" a="1"/>
  <c r="H3421" i="1" s="1"/>
  <c r="H3420" i="1" a="1"/>
  <c r="H3420" i="1" s="1"/>
  <c r="H3419" i="1" a="1"/>
  <c r="H3419" i="1" s="1"/>
  <c r="H3418" i="1" a="1"/>
  <c r="H3418" i="1" s="1"/>
  <c r="H3417" i="1" a="1"/>
  <c r="H3417" i="1" s="1"/>
  <c r="H3416" i="1" a="1"/>
  <c r="H3416" i="1" s="1"/>
  <c r="H3415" i="1" a="1"/>
  <c r="H3415" i="1" s="1"/>
  <c r="H3414" i="1" a="1"/>
  <c r="H3414" i="1" s="1"/>
  <c r="H3413" i="1" a="1"/>
  <c r="H3413" i="1" s="1"/>
  <c r="H3412" i="1" a="1"/>
  <c r="H3412" i="1" s="1"/>
  <c r="H3411" i="1" a="1"/>
  <c r="H3411" i="1" s="1"/>
  <c r="H3410" i="1" a="1"/>
  <c r="H3410" i="1" s="1"/>
  <c r="H3409" i="1" a="1"/>
  <c r="H3409" i="1" s="1"/>
  <c r="H3408" i="1" a="1"/>
  <c r="H3408" i="1" s="1"/>
  <c r="H3407" i="1" a="1"/>
  <c r="H3407" i="1" s="1"/>
  <c r="H3406" i="1" a="1"/>
  <c r="H3406" i="1" s="1"/>
  <c r="H3405" i="1" a="1"/>
  <c r="H3405" i="1" s="1"/>
  <c r="H3404" i="1" a="1"/>
  <c r="H3404" i="1" s="1"/>
  <c r="H3403" i="1" a="1"/>
  <c r="H3403" i="1" s="1"/>
  <c r="H3402" i="1" a="1"/>
  <c r="H3402" i="1" s="1"/>
  <c r="H3401" i="1" a="1"/>
  <c r="H3401" i="1" s="1"/>
  <c r="H3400" i="1" a="1"/>
  <c r="H3400" i="1" s="1"/>
  <c r="H3399" i="1" a="1"/>
  <c r="H3399" i="1" s="1"/>
  <c r="H3398" i="1" a="1"/>
  <c r="H3398" i="1" s="1"/>
  <c r="H3397" i="1" a="1"/>
  <c r="H3397" i="1" s="1"/>
  <c r="H3396" i="1" a="1"/>
  <c r="H3396" i="1" s="1"/>
  <c r="H3395" i="1" a="1"/>
  <c r="H3395" i="1" s="1"/>
  <c r="H3394" i="1" a="1"/>
  <c r="H3394" i="1" s="1"/>
  <c r="H3393" i="1" a="1"/>
  <c r="H3393" i="1" s="1"/>
  <c r="H3392" i="1" a="1"/>
  <c r="H3392" i="1" s="1"/>
  <c r="H3391" i="1" a="1"/>
  <c r="H3391" i="1" s="1"/>
  <c r="H3390" i="1" a="1"/>
  <c r="H3390" i="1" s="1"/>
  <c r="H3389" i="1" a="1"/>
  <c r="H3389" i="1" s="1"/>
  <c r="H3388" i="1" a="1"/>
  <c r="H3388" i="1" s="1"/>
  <c r="H3387" i="1" a="1"/>
  <c r="H3387" i="1" s="1"/>
  <c r="H3386" i="1" a="1"/>
  <c r="H3386" i="1" s="1"/>
  <c r="H3385" i="1" a="1"/>
  <c r="H3385" i="1" s="1"/>
  <c r="H3384" i="1" a="1"/>
  <c r="H3384" i="1" s="1"/>
  <c r="H3383" i="1" a="1"/>
  <c r="H3383" i="1" s="1"/>
  <c r="H3382" i="1" a="1"/>
  <c r="H3382" i="1" s="1"/>
  <c r="H3381" i="1" a="1"/>
  <c r="H3381" i="1" s="1"/>
  <c r="H3380" i="1" a="1"/>
  <c r="H3380" i="1" s="1"/>
  <c r="H3379" i="1" a="1"/>
  <c r="H3379" i="1" s="1"/>
  <c r="H3378" i="1" a="1"/>
  <c r="H3378" i="1" s="1"/>
  <c r="H3377" i="1" a="1"/>
  <c r="H3377" i="1" s="1"/>
  <c r="H3376" i="1" a="1"/>
  <c r="H3376" i="1" s="1"/>
  <c r="H3375" i="1" a="1"/>
  <c r="H3375" i="1" s="1"/>
  <c r="H3374" i="1" a="1"/>
  <c r="H3374" i="1" s="1"/>
  <c r="H3373" i="1" a="1"/>
  <c r="H3373" i="1" s="1"/>
  <c r="H3372" i="1" a="1"/>
  <c r="H3372" i="1" s="1"/>
  <c r="H3371" i="1" a="1"/>
  <c r="H3371" i="1" s="1"/>
  <c r="H3370" i="1" a="1"/>
  <c r="H3370" i="1" s="1"/>
  <c r="H3369" i="1" a="1"/>
  <c r="H3369" i="1" s="1"/>
  <c r="H3368" i="1" a="1"/>
  <c r="H3368" i="1" s="1"/>
  <c r="H3367" i="1" a="1"/>
  <c r="H3367" i="1" s="1"/>
  <c r="H3366" i="1" a="1"/>
  <c r="H3366" i="1" s="1"/>
  <c r="H3365" i="1" a="1"/>
  <c r="H3365" i="1" s="1"/>
  <c r="H3364" i="1" a="1"/>
  <c r="H3364" i="1" s="1"/>
  <c r="H3363" i="1" a="1"/>
  <c r="H3363" i="1" s="1"/>
  <c r="H3362" i="1" a="1"/>
  <c r="H3362" i="1" s="1"/>
  <c r="H3361" i="1" a="1"/>
  <c r="H3361" i="1" s="1"/>
  <c r="H3360" i="1" a="1"/>
  <c r="H3360" i="1" s="1"/>
  <c r="H3359" i="1" a="1"/>
  <c r="H3359" i="1" s="1"/>
  <c r="H3358" i="1" a="1"/>
  <c r="H3358" i="1" s="1"/>
  <c r="H3357" i="1" a="1"/>
  <c r="H3357" i="1" s="1"/>
  <c r="H3356" i="1" a="1"/>
  <c r="H3356" i="1" s="1"/>
  <c r="H3355" i="1" a="1"/>
  <c r="H3355" i="1" s="1"/>
  <c r="H3354" i="1" a="1"/>
  <c r="H3354" i="1" s="1"/>
  <c r="H3353" i="1" a="1"/>
  <c r="H3353" i="1" s="1"/>
  <c r="H3352" i="1" a="1"/>
  <c r="H3352" i="1" s="1"/>
  <c r="H3351" i="1" a="1"/>
  <c r="H3351" i="1" s="1"/>
  <c r="H3350" i="1" a="1"/>
  <c r="H3350" i="1" s="1"/>
  <c r="H3349" i="1" a="1"/>
  <c r="H3349" i="1" s="1"/>
  <c r="H3348" i="1" a="1"/>
  <c r="H3348" i="1" s="1"/>
  <c r="H3347" i="1" a="1"/>
  <c r="H3347" i="1" s="1"/>
  <c r="H3346" i="1" a="1"/>
  <c r="H3346" i="1" s="1"/>
  <c r="H3345" i="1" a="1"/>
  <c r="H3345" i="1" s="1"/>
  <c r="H3344" i="1" a="1"/>
  <c r="H3344" i="1" s="1"/>
  <c r="H3343" i="1" a="1"/>
  <c r="H3343" i="1" s="1"/>
  <c r="H3342" i="1" a="1"/>
  <c r="H3342" i="1" s="1"/>
  <c r="H3341" i="1" a="1"/>
  <c r="H3341" i="1" s="1"/>
  <c r="H3340" i="1" a="1"/>
  <c r="H3340" i="1" s="1"/>
  <c r="H3339" i="1" a="1"/>
  <c r="H3339" i="1" s="1"/>
  <c r="H3338" i="1" a="1"/>
  <c r="H3338" i="1" s="1"/>
  <c r="H3337" i="1" a="1"/>
  <c r="H3337" i="1" s="1"/>
  <c r="H3336" i="1" a="1"/>
  <c r="H3336" i="1" s="1"/>
  <c r="H3335" i="1" a="1"/>
  <c r="H3335" i="1" s="1"/>
  <c r="H3334" i="1" a="1"/>
  <c r="H3334" i="1" s="1"/>
  <c r="H3333" i="1" a="1"/>
  <c r="H3333" i="1" s="1"/>
  <c r="H3332" i="1" a="1"/>
  <c r="H3332" i="1" s="1"/>
  <c r="H3331" i="1" a="1"/>
  <c r="H3331" i="1" s="1"/>
  <c r="H3330" i="1" a="1"/>
  <c r="H3330" i="1" s="1"/>
  <c r="H3329" i="1" a="1"/>
  <c r="H3329" i="1" s="1"/>
  <c r="H3328" i="1" a="1"/>
  <c r="H3328" i="1" s="1"/>
  <c r="H3327" i="1" a="1"/>
  <c r="H3327" i="1" s="1"/>
  <c r="H3326" i="1" a="1"/>
  <c r="H3326" i="1" s="1"/>
  <c r="H3325" i="1" a="1"/>
  <c r="H3325" i="1" s="1"/>
  <c r="H3324" i="1" a="1"/>
  <c r="H3324" i="1" s="1"/>
  <c r="H3323" i="1" a="1"/>
  <c r="H3323" i="1" s="1"/>
  <c r="H3322" i="1" a="1"/>
  <c r="H3322" i="1" s="1"/>
  <c r="H3321" i="1" a="1"/>
  <c r="H3321" i="1" s="1"/>
  <c r="H3320" i="1" a="1"/>
  <c r="H3320" i="1" s="1"/>
  <c r="H3319" i="1" a="1"/>
  <c r="H3319" i="1" s="1"/>
  <c r="H3318" i="1" a="1"/>
  <c r="H3318" i="1" s="1"/>
  <c r="H3317" i="1" a="1"/>
  <c r="H3317" i="1" s="1"/>
  <c r="H3316" i="1" a="1"/>
  <c r="H3316" i="1" s="1"/>
  <c r="H3315" i="1" a="1"/>
  <c r="H3315" i="1" s="1"/>
  <c r="H3314" i="1" a="1"/>
  <c r="H3314" i="1" s="1"/>
  <c r="H3313" i="1" a="1"/>
  <c r="H3313" i="1" s="1"/>
  <c r="H3312" i="1" a="1"/>
  <c r="H3312" i="1" s="1"/>
  <c r="H3311" i="1" a="1"/>
  <c r="H3311" i="1" s="1"/>
  <c r="H3310" i="1" a="1"/>
  <c r="H3310" i="1" s="1"/>
  <c r="H3309" i="1" a="1"/>
  <c r="H3309" i="1" s="1"/>
  <c r="H3308" i="1" a="1"/>
  <c r="H3308" i="1" s="1"/>
  <c r="H3307" i="1" a="1"/>
  <c r="H3307" i="1" s="1"/>
  <c r="H3306" i="1" a="1"/>
  <c r="H3306" i="1" s="1"/>
  <c r="H3305" i="1" a="1"/>
  <c r="H3305" i="1" s="1"/>
  <c r="H3304" i="1" a="1"/>
  <c r="H3304" i="1" s="1"/>
  <c r="H3303" i="1" a="1"/>
  <c r="H3303" i="1" s="1"/>
  <c r="H3302" i="1" a="1"/>
  <c r="H3302" i="1" s="1"/>
  <c r="H3301" i="1" a="1"/>
  <c r="H3301" i="1" s="1"/>
  <c r="H3300" i="1" a="1"/>
  <c r="H3300" i="1" s="1"/>
  <c r="H3299" i="1" a="1"/>
  <c r="H3299" i="1" s="1"/>
  <c r="H3298" i="1" a="1"/>
  <c r="H3298" i="1" s="1"/>
  <c r="H3297" i="1" a="1"/>
  <c r="H3297" i="1" s="1"/>
  <c r="H3296" i="1" a="1"/>
  <c r="H3296" i="1" s="1"/>
  <c r="H3295" i="1" a="1"/>
  <c r="H3295" i="1" s="1"/>
  <c r="H3294" i="1" a="1"/>
  <c r="H3294" i="1" s="1"/>
  <c r="H3293" i="1" a="1"/>
  <c r="H3293" i="1" s="1"/>
  <c r="H3292" i="1" a="1"/>
  <c r="H3292" i="1" s="1"/>
  <c r="H3291" i="1" a="1"/>
  <c r="H3291" i="1" s="1"/>
  <c r="H3290" i="1" a="1"/>
  <c r="H3290" i="1" s="1"/>
  <c r="H3289" i="1" a="1"/>
  <c r="H3289" i="1" s="1"/>
  <c r="H3288" i="1" a="1"/>
  <c r="H3288" i="1" s="1"/>
  <c r="H3287" i="1" a="1"/>
  <c r="H3287" i="1" s="1"/>
  <c r="H3286" i="1" a="1"/>
  <c r="H3286" i="1" s="1"/>
  <c r="H3285" i="1" a="1"/>
  <c r="H3285" i="1" s="1"/>
  <c r="H3284" i="1" a="1"/>
  <c r="H3284" i="1" s="1"/>
  <c r="H3283" i="1" a="1"/>
  <c r="H3283" i="1" s="1"/>
  <c r="H3282" i="1" a="1"/>
  <c r="H3282" i="1" s="1"/>
  <c r="H3281" i="1" a="1"/>
  <c r="H3281" i="1" s="1"/>
  <c r="H3280" i="1" a="1"/>
  <c r="H3280" i="1" s="1"/>
  <c r="H3279" i="1" a="1"/>
  <c r="H3279" i="1" s="1"/>
  <c r="H3278" i="1" a="1"/>
  <c r="H3278" i="1" s="1"/>
  <c r="H3277" i="1" a="1"/>
  <c r="H3277" i="1" s="1"/>
  <c r="H3276" i="1" a="1"/>
  <c r="H3276" i="1" s="1"/>
  <c r="H3275" i="1" a="1"/>
  <c r="H3275" i="1" s="1"/>
  <c r="H3274" i="1" a="1"/>
  <c r="H3274" i="1" s="1"/>
  <c r="H3273" i="1" a="1"/>
  <c r="H3273" i="1" s="1"/>
  <c r="H3272" i="1" a="1"/>
  <c r="H3272" i="1" s="1"/>
  <c r="H3271" i="1" a="1"/>
  <c r="H3271" i="1" s="1"/>
  <c r="H3270" i="1" a="1"/>
  <c r="H3270" i="1" s="1"/>
  <c r="H3269" i="1" a="1"/>
  <c r="H3269" i="1" s="1"/>
  <c r="H3268" i="1" a="1"/>
  <c r="H3268" i="1" s="1"/>
  <c r="H3267" i="1" a="1"/>
  <c r="H3267" i="1" s="1"/>
  <c r="H3266" i="1" a="1"/>
  <c r="H3266" i="1" s="1"/>
  <c r="H3265" i="1" a="1"/>
  <c r="H3265" i="1" s="1"/>
  <c r="H3264" i="1" a="1"/>
  <c r="H3264" i="1" s="1"/>
  <c r="H3263" i="1" a="1"/>
  <c r="H3263" i="1" s="1"/>
  <c r="H3262" i="1" a="1"/>
  <c r="H3262" i="1" s="1"/>
  <c r="H3261" i="1" a="1"/>
  <c r="H3261" i="1" s="1"/>
  <c r="H3260" i="1" a="1"/>
  <c r="H3260" i="1" s="1"/>
  <c r="H3259" i="1" a="1"/>
  <c r="H3259" i="1" s="1"/>
  <c r="H3258" i="1" a="1"/>
  <c r="H3258" i="1" s="1"/>
  <c r="H3257" i="1" a="1"/>
  <c r="H3257" i="1" s="1"/>
  <c r="H3256" i="1" a="1"/>
  <c r="H3256" i="1" s="1"/>
  <c r="H3255" i="1" a="1"/>
  <c r="H3255" i="1" s="1"/>
  <c r="H3254" i="1" a="1"/>
  <c r="H3254" i="1" s="1"/>
  <c r="H3253" i="1" a="1"/>
  <c r="H3253" i="1" s="1"/>
  <c r="H3252" i="1" a="1"/>
  <c r="H3252" i="1" s="1"/>
  <c r="H3251" i="1" a="1"/>
  <c r="H3251" i="1" s="1"/>
  <c r="H3250" i="1" a="1"/>
  <c r="H3250" i="1" s="1"/>
  <c r="H3249" i="1" a="1"/>
  <c r="H3249" i="1" s="1"/>
  <c r="H3248" i="1" a="1"/>
  <c r="H3248" i="1" s="1"/>
  <c r="H3247" i="1" a="1"/>
  <c r="H3247" i="1" s="1"/>
  <c r="H3246" i="1" a="1"/>
  <c r="H3246" i="1" s="1"/>
  <c r="H3245" i="1" a="1"/>
  <c r="H3245" i="1" s="1"/>
  <c r="H3244" i="1" a="1"/>
  <c r="H3244" i="1" s="1"/>
  <c r="H3243" i="1" a="1"/>
  <c r="H3243" i="1" s="1"/>
  <c r="H3242" i="1" a="1"/>
  <c r="H3242" i="1" s="1"/>
  <c r="H3241" i="1" a="1"/>
  <c r="H3241" i="1" s="1"/>
  <c r="H3240" i="1" a="1"/>
  <c r="H3240" i="1" s="1"/>
  <c r="H3239" i="1" a="1"/>
  <c r="H3239" i="1" s="1"/>
  <c r="H3238" i="1" a="1"/>
  <c r="H3238" i="1" s="1"/>
  <c r="H3237" i="1" a="1"/>
  <c r="H3237" i="1" s="1"/>
  <c r="H3236" i="1" a="1"/>
  <c r="H3236" i="1" s="1"/>
  <c r="H3235" i="1" a="1"/>
  <c r="H3235" i="1" s="1"/>
  <c r="H3234" i="1" a="1"/>
  <c r="H3234" i="1" s="1"/>
  <c r="H3233" i="1" a="1"/>
  <c r="H3233" i="1" s="1"/>
  <c r="H3232" i="1" a="1"/>
  <c r="H3232" i="1" s="1"/>
  <c r="H3231" i="1" a="1"/>
  <c r="H3231" i="1" s="1"/>
  <c r="H3230" i="1" a="1"/>
  <c r="H3230" i="1" s="1"/>
  <c r="H3229" i="1" a="1"/>
  <c r="H3229" i="1" s="1"/>
  <c r="H3228" i="1" a="1"/>
  <c r="H3228" i="1" s="1"/>
  <c r="H3227" i="1" a="1"/>
  <c r="H3227" i="1" s="1"/>
  <c r="H3226" i="1" a="1"/>
  <c r="H3226" i="1" s="1"/>
  <c r="H3225" i="1" a="1"/>
  <c r="H3225" i="1" s="1"/>
  <c r="H3224" i="1" a="1"/>
  <c r="H3224" i="1" s="1"/>
  <c r="H3223" i="1" a="1"/>
  <c r="H3223" i="1" s="1"/>
  <c r="H3222" i="1" a="1"/>
  <c r="H3222" i="1" s="1"/>
  <c r="H3221" i="1" a="1"/>
  <c r="H3221" i="1" s="1"/>
  <c r="H3220" i="1" a="1"/>
  <c r="H3220" i="1" s="1"/>
  <c r="H3219" i="1" a="1"/>
  <c r="H3219" i="1" s="1"/>
  <c r="H3218" i="1" a="1"/>
  <c r="H3218" i="1" s="1"/>
  <c r="H3217" i="1" a="1"/>
  <c r="H3217" i="1" s="1"/>
  <c r="H3216" i="1" a="1"/>
  <c r="H3216" i="1" s="1"/>
  <c r="H3215" i="1" a="1"/>
  <c r="H3215" i="1" s="1"/>
  <c r="H3214" i="1" a="1"/>
  <c r="H3214" i="1" s="1"/>
  <c r="H3213" i="1" a="1"/>
  <c r="H3213" i="1" s="1"/>
  <c r="H3212" i="1" a="1"/>
  <c r="H3212" i="1" s="1"/>
  <c r="H3211" i="1" a="1"/>
  <c r="H3211" i="1" s="1"/>
  <c r="H3210" i="1" a="1"/>
  <c r="H3210" i="1" s="1"/>
  <c r="H3209" i="1" a="1"/>
  <c r="H3209" i="1" s="1"/>
  <c r="H3208" i="1" a="1"/>
  <c r="H3208" i="1" s="1"/>
  <c r="H3207" i="1" a="1"/>
  <c r="H3207" i="1" s="1"/>
  <c r="H3206" i="1" a="1"/>
  <c r="H3206" i="1" s="1"/>
  <c r="H3205" i="1" a="1"/>
  <c r="H3205" i="1" s="1"/>
  <c r="H3204" i="1" a="1"/>
  <c r="H3204" i="1" s="1"/>
  <c r="H3203" i="1" a="1"/>
  <c r="H3203" i="1" s="1"/>
  <c r="H3202" i="1" a="1"/>
  <c r="H3202" i="1" s="1"/>
  <c r="H3201" i="1" a="1"/>
  <c r="H3201" i="1" s="1"/>
  <c r="H3200" i="1" a="1"/>
  <c r="H3200" i="1" s="1"/>
  <c r="H3199" i="1" a="1"/>
  <c r="H3199" i="1" s="1"/>
  <c r="H3198" i="1" a="1"/>
  <c r="H3198" i="1" s="1"/>
  <c r="H3197" i="1" a="1"/>
  <c r="H3197" i="1" s="1"/>
  <c r="H3196" i="1" a="1"/>
  <c r="H3196" i="1" s="1"/>
  <c r="H3195" i="1" a="1"/>
  <c r="H3195" i="1" s="1"/>
  <c r="H3194" i="1" a="1"/>
  <c r="H3194" i="1" s="1"/>
  <c r="H3193" i="1" a="1"/>
  <c r="H3193" i="1" s="1"/>
  <c r="H3192" i="1" a="1"/>
  <c r="H3192" i="1" s="1"/>
  <c r="H3191" i="1" a="1"/>
  <c r="H3191" i="1" s="1"/>
  <c r="H3190" i="1" a="1"/>
  <c r="H3190" i="1" s="1"/>
  <c r="H3189" i="1" a="1"/>
  <c r="H3189" i="1" s="1"/>
  <c r="H3188" i="1" a="1"/>
  <c r="H3188" i="1" s="1"/>
  <c r="H3187" i="1" a="1"/>
  <c r="H3187" i="1" s="1"/>
  <c r="H3186" i="1" a="1"/>
  <c r="H3186" i="1" s="1"/>
  <c r="H3185" i="1" a="1"/>
  <c r="H3185" i="1" s="1"/>
  <c r="H3184" i="1" a="1"/>
  <c r="H3184" i="1" s="1"/>
  <c r="H3183" i="1" a="1"/>
  <c r="H3183" i="1" s="1"/>
  <c r="H3182" i="1" a="1"/>
  <c r="H3182" i="1" s="1"/>
  <c r="H3181" i="1" a="1"/>
  <c r="H3181" i="1" s="1"/>
  <c r="H3180" i="1" a="1"/>
  <c r="H3180" i="1" s="1"/>
  <c r="H3179" i="1" a="1"/>
  <c r="H3179" i="1" s="1"/>
  <c r="H3178" i="1" a="1"/>
  <c r="H3178" i="1" s="1"/>
  <c r="H3177" i="1" a="1"/>
  <c r="H3177" i="1" s="1"/>
  <c r="H3176" i="1" a="1"/>
  <c r="H3176" i="1" s="1"/>
  <c r="H3175" i="1" a="1"/>
  <c r="H3175" i="1" s="1"/>
  <c r="H3174" i="1" a="1"/>
  <c r="H3174" i="1" s="1"/>
  <c r="H3173" i="1" a="1"/>
  <c r="H3173" i="1" s="1"/>
  <c r="H3172" i="1" a="1"/>
  <c r="H3172" i="1" s="1"/>
  <c r="H3171" i="1" a="1"/>
  <c r="H3171" i="1" s="1"/>
  <c r="H3170" i="1" a="1"/>
  <c r="H3170" i="1" s="1"/>
  <c r="H3169" i="1" a="1"/>
  <c r="H3169" i="1" s="1"/>
  <c r="H3168" i="1" a="1"/>
  <c r="H3168" i="1" s="1"/>
  <c r="H3167" i="1" a="1"/>
  <c r="H3167" i="1" s="1"/>
  <c r="H3166" i="1" a="1"/>
  <c r="H3166" i="1" s="1"/>
  <c r="H3165" i="1" a="1"/>
  <c r="H3165" i="1" s="1"/>
  <c r="H3164" i="1" a="1"/>
  <c r="H3164" i="1" s="1"/>
  <c r="H3163" i="1" a="1"/>
  <c r="H3163" i="1" s="1"/>
  <c r="H3162" i="1" a="1"/>
  <c r="H3162" i="1" s="1"/>
  <c r="H3161" i="1" a="1"/>
  <c r="H3161" i="1" s="1"/>
  <c r="H3160" i="1" a="1"/>
  <c r="H3160" i="1" s="1"/>
  <c r="H3159" i="1" a="1"/>
  <c r="H3159" i="1" s="1"/>
  <c r="H3158" i="1" a="1"/>
  <c r="H3158" i="1" s="1"/>
  <c r="H3157" i="1" a="1"/>
  <c r="H3157" i="1" s="1"/>
  <c r="H3156" i="1" a="1"/>
  <c r="H3156" i="1" s="1"/>
  <c r="H3155" i="1" a="1"/>
  <c r="H3155" i="1" s="1"/>
  <c r="H3154" i="1" a="1"/>
  <c r="H3154" i="1" s="1"/>
  <c r="H3153" i="1" a="1"/>
  <c r="H3153" i="1" s="1"/>
  <c r="H3152" i="1" a="1"/>
  <c r="H3152" i="1" s="1"/>
  <c r="H3151" i="1" a="1"/>
  <c r="H3151" i="1" s="1"/>
  <c r="H3150" i="1" a="1"/>
  <c r="H3150" i="1" s="1"/>
  <c r="H3149" i="1" a="1"/>
  <c r="H3149" i="1" s="1"/>
  <c r="H3148" i="1" a="1"/>
  <c r="H3148" i="1" s="1"/>
  <c r="H3147" i="1" a="1"/>
  <c r="H3147" i="1" s="1"/>
  <c r="H3146" i="1" a="1"/>
  <c r="H3146" i="1" s="1"/>
  <c r="H3145" i="1" a="1"/>
  <c r="H3145" i="1" s="1"/>
  <c r="H3144" i="1" a="1"/>
  <c r="H3144" i="1" s="1"/>
  <c r="H3143" i="1" a="1"/>
  <c r="H3143" i="1" s="1"/>
  <c r="H3142" i="1" a="1"/>
  <c r="H3142" i="1" s="1"/>
  <c r="H3141" i="1" a="1"/>
  <c r="H3141" i="1" s="1"/>
  <c r="H3140" i="1" a="1"/>
  <c r="H3140" i="1" s="1"/>
  <c r="H3139" i="1" a="1"/>
  <c r="H3139" i="1" s="1"/>
  <c r="H3138" i="1" a="1"/>
  <c r="H3138" i="1" s="1"/>
  <c r="H3137" i="1" a="1"/>
  <c r="H3137" i="1" s="1"/>
  <c r="H3136" i="1" a="1"/>
  <c r="H3136" i="1" s="1"/>
  <c r="H3135" i="1" a="1"/>
  <c r="H3135" i="1" s="1"/>
  <c r="H3134" i="1" a="1"/>
  <c r="H3134" i="1" s="1"/>
  <c r="H3133" i="1" a="1"/>
  <c r="H3133" i="1" s="1"/>
  <c r="H3132" i="1" a="1"/>
  <c r="H3132" i="1" s="1"/>
  <c r="H3131" i="1" a="1"/>
  <c r="H3131" i="1" s="1"/>
  <c r="H3130" i="1" a="1"/>
  <c r="H3130" i="1" s="1"/>
  <c r="H3129" i="1" a="1"/>
  <c r="H3129" i="1" s="1"/>
  <c r="H3128" i="1" a="1"/>
  <c r="H3128" i="1" s="1"/>
  <c r="H3127" i="1" a="1"/>
  <c r="H3127" i="1" s="1"/>
  <c r="H3126" i="1" a="1"/>
  <c r="H3126" i="1" s="1"/>
  <c r="H3125" i="1" a="1"/>
  <c r="H3125" i="1" s="1"/>
  <c r="H3124" i="1" a="1"/>
  <c r="H3124" i="1" s="1"/>
  <c r="H3123" i="1" a="1"/>
  <c r="H3123" i="1" s="1"/>
  <c r="H3122" i="1" a="1"/>
  <c r="H3122" i="1" s="1"/>
  <c r="H3121" i="1" a="1"/>
  <c r="H3121" i="1" s="1"/>
  <c r="H3120" i="1" a="1"/>
  <c r="H3120" i="1" s="1"/>
  <c r="H3119" i="1" a="1"/>
  <c r="H3119" i="1" s="1"/>
  <c r="H3118" i="1" a="1"/>
  <c r="H3118" i="1" s="1"/>
  <c r="H3117" i="1" a="1"/>
  <c r="H3117" i="1" s="1"/>
  <c r="H3116" i="1" a="1"/>
  <c r="H3116" i="1" s="1"/>
  <c r="H3115" i="1" a="1"/>
  <c r="H3115" i="1" s="1"/>
  <c r="H3114" i="1" a="1"/>
  <c r="H3114" i="1" s="1"/>
  <c r="H3113" i="1" a="1"/>
  <c r="H3113" i="1" s="1"/>
  <c r="H3112" i="1" a="1"/>
  <c r="H3112" i="1" s="1"/>
  <c r="H3111" i="1" a="1"/>
  <c r="H3111" i="1" s="1"/>
  <c r="H3110" i="1" a="1"/>
  <c r="H3110" i="1" s="1"/>
  <c r="H3109" i="1" a="1"/>
  <c r="H3109" i="1" s="1"/>
  <c r="H3108" i="1" a="1"/>
  <c r="H3108" i="1" s="1"/>
  <c r="H3107" i="1" a="1"/>
  <c r="H3107" i="1" s="1"/>
  <c r="H3106" i="1" a="1"/>
  <c r="H3106" i="1" s="1"/>
  <c r="H3105" i="1" a="1"/>
  <c r="H3105" i="1" s="1"/>
  <c r="H3104" i="1" a="1"/>
  <c r="H3104" i="1" s="1"/>
  <c r="H3103" i="1" a="1"/>
  <c r="H3103" i="1" s="1"/>
  <c r="H3102" i="1" a="1"/>
  <c r="H3102" i="1" s="1"/>
  <c r="H3101" i="1" a="1"/>
  <c r="H3101" i="1" s="1"/>
  <c r="H3100" i="1" a="1"/>
  <c r="H3100" i="1" s="1"/>
  <c r="H3099" i="1" a="1"/>
  <c r="H3099" i="1" s="1"/>
  <c r="H3098" i="1" a="1"/>
  <c r="H3098" i="1" s="1"/>
  <c r="H3097" i="1" a="1"/>
  <c r="H3097" i="1" s="1"/>
  <c r="H3096" i="1" a="1"/>
  <c r="H3096" i="1" s="1"/>
  <c r="H3095" i="1" a="1"/>
  <c r="H3095" i="1" s="1"/>
  <c r="H3094" i="1" a="1"/>
  <c r="H3094" i="1" s="1"/>
  <c r="H3093" i="1" a="1"/>
  <c r="H3093" i="1" s="1"/>
  <c r="H3092" i="1" a="1"/>
  <c r="H3092" i="1" s="1"/>
  <c r="H3091" i="1" a="1"/>
  <c r="H3091" i="1" s="1"/>
  <c r="H3090" i="1" a="1"/>
  <c r="H3090" i="1" s="1"/>
  <c r="H3089" i="1" a="1"/>
  <c r="H3089" i="1" s="1"/>
  <c r="H3088" i="1" a="1"/>
  <c r="H3088" i="1" s="1"/>
  <c r="H3087" i="1" a="1"/>
  <c r="H3087" i="1" s="1"/>
  <c r="H3086" i="1" a="1"/>
  <c r="H3086" i="1" s="1"/>
  <c r="H3085" i="1" a="1"/>
  <c r="H3085" i="1" s="1"/>
  <c r="H3084" i="1" a="1"/>
  <c r="H3084" i="1" s="1"/>
  <c r="H3083" i="1" a="1"/>
  <c r="H3083" i="1" s="1"/>
  <c r="H3082" i="1" a="1"/>
  <c r="H3082" i="1" s="1"/>
  <c r="H3081" i="1" a="1"/>
  <c r="H3081" i="1" s="1"/>
  <c r="H3080" i="1" a="1"/>
  <c r="H3080" i="1" s="1"/>
  <c r="H3079" i="1" a="1"/>
  <c r="H3079" i="1" s="1"/>
  <c r="H3078" i="1" a="1"/>
  <c r="H3078" i="1" s="1"/>
  <c r="H3077" i="1" a="1"/>
  <c r="H3077" i="1" s="1"/>
  <c r="H3076" i="1" a="1"/>
  <c r="H3076" i="1" s="1"/>
  <c r="H3075" i="1" a="1"/>
  <c r="H3075" i="1" s="1"/>
  <c r="H3074" i="1" a="1"/>
  <c r="H3074" i="1" s="1"/>
  <c r="H3073" i="1" a="1"/>
  <c r="H3073" i="1" s="1"/>
  <c r="H3072" i="1" a="1"/>
  <c r="H3072" i="1" s="1"/>
  <c r="H3071" i="1" a="1"/>
  <c r="H3071" i="1" s="1"/>
  <c r="H3070" i="1" a="1"/>
  <c r="H3070" i="1" s="1"/>
  <c r="H3069" i="1" a="1"/>
  <c r="H3069" i="1" s="1"/>
  <c r="H3068" i="1" a="1"/>
  <c r="H3068" i="1" s="1"/>
  <c r="H3067" i="1" a="1"/>
  <c r="H3067" i="1" s="1"/>
  <c r="H3066" i="1" a="1"/>
  <c r="H3066" i="1" s="1"/>
  <c r="H3065" i="1" a="1"/>
  <c r="H3065" i="1" s="1"/>
  <c r="H3064" i="1" a="1"/>
  <c r="H3064" i="1" s="1"/>
  <c r="H3063" i="1" a="1"/>
  <c r="H3063" i="1" s="1"/>
  <c r="H3062" i="1" a="1"/>
  <c r="H3062" i="1" s="1"/>
  <c r="H3061" i="1" a="1"/>
  <c r="H3061" i="1" s="1"/>
  <c r="H3060" i="1" a="1"/>
  <c r="H3060" i="1" s="1"/>
  <c r="H3059" i="1" a="1"/>
  <c r="H3059" i="1" s="1"/>
  <c r="H3058" i="1" a="1"/>
  <c r="H3058" i="1" s="1"/>
  <c r="H3057" i="1" a="1"/>
  <c r="H3057" i="1" s="1"/>
  <c r="H3056" i="1" a="1"/>
  <c r="H3056" i="1" s="1"/>
  <c r="H3055" i="1" a="1"/>
  <c r="H3055" i="1" s="1"/>
  <c r="H3054" i="1" a="1"/>
  <c r="H3054" i="1" s="1"/>
  <c r="H3053" i="1" a="1"/>
  <c r="H3053" i="1" s="1"/>
  <c r="H3052" i="1" a="1"/>
  <c r="H3052" i="1" s="1"/>
  <c r="H3051" i="1" a="1"/>
  <c r="H3051" i="1" s="1"/>
  <c r="H3050" i="1" a="1"/>
  <c r="H3050" i="1" s="1"/>
  <c r="H3049" i="1" a="1"/>
  <c r="H3049" i="1" s="1"/>
  <c r="H3048" i="1" a="1"/>
  <c r="H3048" i="1" s="1"/>
  <c r="H3047" i="1" a="1"/>
  <c r="H3047" i="1" s="1"/>
  <c r="H3046" i="1" a="1"/>
  <c r="H3046" i="1" s="1"/>
  <c r="H3045" i="1" a="1"/>
  <c r="H3045" i="1" s="1"/>
  <c r="H3044" i="1" a="1"/>
  <c r="H3044" i="1" s="1"/>
  <c r="H3043" i="1" a="1"/>
  <c r="H3043" i="1" s="1"/>
  <c r="H3042" i="1" a="1"/>
  <c r="H3042" i="1" s="1"/>
  <c r="H3041" i="1" a="1"/>
  <c r="H3041" i="1" s="1"/>
  <c r="H3040" i="1" a="1"/>
  <c r="H3040" i="1" s="1"/>
  <c r="H3039" i="1" a="1"/>
  <c r="H3039" i="1" s="1"/>
  <c r="H3038" i="1" a="1"/>
  <c r="H3038" i="1" s="1"/>
  <c r="H3037" i="1" a="1"/>
  <c r="H3037" i="1" s="1"/>
  <c r="H3036" i="1" a="1"/>
  <c r="H3036" i="1" s="1"/>
  <c r="H3035" i="1" a="1"/>
  <c r="H3035" i="1" s="1"/>
  <c r="H3034" i="1" a="1"/>
  <c r="H3034" i="1" s="1"/>
  <c r="H3033" i="1" a="1"/>
  <c r="H3033" i="1" s="1"/>
  <c r="H3032" i="1" a="1"/>
  <c r="H3032" i="1" s="1"/>
  <c r="H3031" i="1" a="1"/>
  <c r="H3031" i="1" s="1"/>
  <c r="H3030" i="1" a="1"/>
  <c r="H3030" i="1" s="1"/>
  <c r="H3029" i="1" a="1"/>
  <c r="H3029" i="1" s="1"/>
  <c r="H3028" i="1" a="1"/>
  <c r="H3028" i="1" s="1"/>
  <c r="H3027" i="1" a="1"/>
  <c r="H3027" i="1" s="1"/>
  <c r="H3026" i="1" a="1"/>
  <c r="H3026" i="1" s="1"/>
  <c r="H3025" i="1" a="1"/>
  <c r="H3025" i="1" s="1"/>
  <c r="H3024" i="1" a="1"/>
  <c r="H3024" i="1" s="1"/>
  <c r="H3023" i="1" a="1"/>
  <c r="H3023" i="1" s="1"/>
  <c r="H3022" i="1" a="1"/>
  <c r="H3022" i="1" s="1"/>
  <c r="H3021" i="1" a="1"/>
  <c r="H3021" i="1" s="1"/>
  <c r="H3020" i="1" a="1"/>
  <c r="H3020" i="1" s="1"/>
  <c r="H3019" i="1" a="1"/>
  <c r="H3019" i="1" s="1"/>
  <c r="H3018" i="1" a="1"/>
  <c r="H3018" i="1" s="1"/>
  <c r="H3017" i="1" a="1"/>
  <c r="H3017" i="1" s="1"/>
  <c r="H3016" i="1" a="1"/>
  <c r="H3016" i="1" s="1"/>
  <c r="H3015" i="1" a="1"/>
  <c r="H3015" i="1" s="1"/>
  <c r="H3014" i="1" a="1"/>
  <c r="H3014" i="1" s="1"/>
  <c r="H3013" i="1" a="1"/>
  <c r="H3013" i="1" s="1"/>
  <c r="H3012" i="1" a="1"/>
  <c r="H3012" i="1" s="1"/>
  <c r="H3011" i="1" a="1"/>
  <c r="H3011" i="1" s="1"/>
  <c r="H3010" i="1" a="1"/>
  <c r="H3010" i="1" s="1"/>
  <c r="H3009" i="1" a="1"/>
  <c r="H3009" i="1" s="1"/>
  <c r="H3008" i="1" a="1"/>
  <c r="H3008" i="1" s="1"/>
  <c r="H3007" i="1" a="1"/>
  <c r="H3007" i="1" s="1"/>
  <c r="H3006" i="1" a="1"/>
  <c r="H3006" i="1" s="1"/>
  <c r="H3005" i="1" a="1"/>
  <c r="H3005" i="1" s="1"/>
  <c r="H3004" i="1" a="1"/>
  <c r="H3004" i="1" s="1"/>
  <c r="H3003" i="1" a="1"/>
  <c r="H3003" i="1" s="1"/>
  <c r="H3002" i="1" a="1"/>
  <c r="H3002" i="1" s="1"/>
  <c r="H3001" i="1" a="1"/>
  <c r="H3001" i="1" s="1"/>
  <c r="H3000" i="1" a="1"/>
  <c r="H3000" i="1" s="1"/>
  <c r="H2999" i="1" a="1"/>
  <c r="H2999" i="1" s="1"/>
  <c r="H2998" i="1" a="1"/>
  <c r="H2998" i="1" s="1"/>
  <c r="H2997" i="1" a="1"/>
  <c r="H2997" i="1" s="1"/>
  <c r="H2996" i="1" a="1"/>
  <c r="H2996" i="1" s="1"/>
  <c r="H2995" i="1" a="1"/>
  <c r="H2995" i="1" s="1"/>
  <c r="H2994" i="1" a="1"/>
  <c r="H2994" i="1" s="1"/>
  <c r="H2993" i="1" a="1"/>
  <c r="H2993" i="1" s="1"/>
  <c r="H2992" i="1" a="1"/>
  <c r="H2992" i="1" s="1"/>
  <c r="H2991" i="1" a="1"/>
  <c r="H2991" i="1" s="1"/>
  <c r="H2990" i="1" a="1"/>
  <c r="H2990" i="1" s="1"/>
  <c r="H2989" i="1" a="1"/>
  <c r="H2989" i="1" s="1"/>
  <c r="H2988" i="1" a="1"/>
  <c r="H2988" i="1" s="1"/>
  <c r="H2987" i="1" a="1"/>
  <c r="H2987" i="1" s="1"/>
  <c r="H2986" i="1" a="1"/>
  <c r="H2986" i="1" s="1"/>
  <c r="H2985" i="1" a="1"/>
  <c r="H2985" i="1" s="1"/>
  <c r="H2984" i="1" a="1"/>
  <c r="H2984" i="1" s="1"/>
  <c r="H2983" i="1" a="1"/>
  <c r="H2983" i="1" s="1"/>
  <c r="H2982" i="1" a="1"/>
  <c r="H2982" i="1" s="1"/>
  <c r="H2981" i="1" a="1"/>
  <c r="H2981" i="1" s="1"/>
  <c r="H2980" i="1" a="1"/>
  <c r="H2980" i="1" s="1"/>
  <c r="H2979" i="1" a="1"/>
  <c r="H2979" i="1" s="1"/>
  <c r="H2978" i="1" a="1"/>
  <c r="H2978" i="1" s="1"/>
  <c r="H2977" i="1" a="1"/>
  <c r="H2977" i="1" s="1"/>
  <c r="H2976" i="1" a="1"/>
  <c r="H2976" i="1" s="1"/>
  <c r="H2975" i="1" a="1"/>
  <c r="H2975" i="1" s="1"/>
  <c r="H2974" i="1" a="1"/>
  <c r="H2974" i="1" s="1"/>
  <c r="H2973" i="1" a="1"/>
  <c r="H2973" i="1" s="1"/>
  <c r="H2972" i="1" a="1"/>
  <c r="H2972" i="1" s="1"/>
  <c r="H2971" i="1" a="1"/>
  <c r="H2971" i="1" s="1"/>
  <c r="H2970" i="1" a="1"/>
  <c r="H2970" i="1" s="1"/>
  <c r="H2969" i="1" a="1"/>
  <c r="H2969" i="1" s="1"/>
  <c r="H2968" i="1" a="1"/>
  <c r="H2968" i="1" s="1"/>
  <c r="H2967" i="1" a="1"/>
  <c r="H2967" i="1" s="1"/>
  <c r="H2966" i="1" a="1"/>
  <c r="H2966" i="1" s="1"/>
  <c r="H2965" i="1" a="1"/>
  <c r="H2965" i="1" s="1"/>
  <c r="H2964" i="1" a="1"/>
  <c r="H2964" i="1" s="1"/>
  <c r="H2963" i="1" a="1"/>
  <c r="H2963" i="1" s="1"/>
  <c r="H2962" i="1" a="1"/>
  <c r="H2962" i="1" s="1"/>
  <c r="H2961" i="1" a="1"/>
  <c r="H2961" i="1" s="1"/>
  <c r="H2960" i="1" a="1"/>
  <c r="H2960" i="1" s="1"/>
  <c r="H2959" i="1" a="1"/>
  <c r="H2959" i="1" s="1"/>
  <c r="H2958" i="1" a="1"/>
  <c r="H2958" i="1" s="1"/>
  <c r="H2957" i="1" a="1"/>
  <c r="H2957" i="1" s="1"/>
  <c r="H2956" i="1" a="1"/>
  <c r="H2956" i="1" s="1"/>
  <c r="H2955" i="1" a="1"/>
  <c r="H2955" i="1" s="1"/>
  <c r="H2954" i="1" a="1"/>
  <c r="H2954" i="1" s="1"/>
  <c r="H2953" i="1" a="1"/>
  <c r="H2953" i="1" s="1"/>
  <c r="H2952" i="1" a="1"/>
  <c r="H2952" i="1" s="1"/>
  <c r="H2951" i="1" a="1"/>
  <c r="H2951" i="1" s="1"/>
  <c r="H2950" i="1" a="1"/>
  <c r="H2950" i="1" s="1"/>
  <c r="H2949" i="1" a="1"/>
  <c r="H2949" i="1" s="1"/>
  <c r="H2948" i="1" a="1"/>
  <c r="H2948" i="1" s="1"/>
  <c r="H2947" i="1" a="1"/>
  <c r="H2947" i="1" s="1"/>
  <c r="H2946" i="1" a="1"/>
  <c r="H2946" i="1" s="1"/>
  <c r="H2945" i="1" a="1"/>
  <c r="H2945" i="1" s="1"/>
  <c r="H2944" i="1" a="1"/>
  <c r="H2944" i="1" s="1"/>
  <c r="H2943" i="1" a="1"/>
  <c r="H2943" i="1" s="1"/>
  <c r="H2942" i="1" a="1"/>
  <c r="H2942" i="1" s="1"/>
  <c r="H2941" i="1" a="1"/>
  <c r="H2941" i="1" s="1"/>
  <c r="H2940" i="1" a="1"/>
  <c r="H2940" i="1" s="1"/>
  <c r="H2939" i="1" a="1"/>
  <c r="H2939" i="1" s="1"/>
  <c r="H2938" i="1" a="1"/>
  <c r="H2938" i="1" s="1"/>
  <c r="H2937" i="1" a="1"/>
  <c r="H2937" i="1" s="1"/>
  <c r="H2936" i="1" a="1"/>
  <c r="H2936" i="1" s="1"/>
  <c r="H2935" i="1" a="1"/>
  <c r="H2935" i="1" s="1"/>
  <c r="H2934" i="1" a="1"/>
  <c r="H2934" i="1" s="1"/>
  <c r="H2933" i="1" a="1"/>
  <c r="H2933" i="1" s="1"/>
  <c r="H2932" i="1" a="1"/>
  <c r="H2932" i="1" s="1"/>
  <c r="H2931" i="1" a="1"/>
  <c r="H2931" i="1" s="1"/>
  <c r="H2930" i="1" a="1"/>
  <c r="H2930" i="1" s="1"/>
  <c r="H2929" i="1" a="1"/>
  <c r="H2929" i="1" s="1"/>
  <c r="H2928" i="1" a="1"/>
  <c r="H2928" i="1" s="1"/>
  <c r="H2927" i="1" a="1"/>
  <c r="H2927" i="1" s="1"/>
  <c r="H2926" i="1" a="1"/>
  <c r="H2926" i="1" s="1"/>
  <c r="H2925" i="1" a="1"/>
  <c r="H2925" i="1" s="1"/>
  <c r="H2924" i="1" a="1"/>
  <c r="H2924" i="1" s="1"/>
  <c r="H2923" i="1" a="1"/>
  <c r="H2923" i="1" s="1"/>
  <c r="H2922" i="1" a="1"/>
  <c r="H2922" i="1" s="1"/>
  <c r="H2921" i="1" a="1"/>
  <c r="H2921" i="1" s="1"/>
  <c r="H2920" i="1" a="1"/>
  <c r="H2920" i="1" s="1"/>
  <c r="H2919" i="1" a="1"/>
  <c r="H2919" i="1" s="1"/>
  <c r="H2918" i="1" a="1"/>
  <c r="H2918" i="1" s="1"/>
  <c r="H2917" i="1" a="1"/>
  <c r="H2917" i="1" s="1"/>
  <c r="H2916" i="1" a="1"/>
  <c r="H2916" i="1" s="1"/>
  <c r="H2915" i="1" a="1"/>
  <c r="H2915" i="1" s="1"/>
  <c r="H2914" i="1" a="1"/>
  <c r="H2914" i="1" s="1"/>
  <c r="H2913" i="1" a="1"/>
  <c r="H2913" i="1" s="1"/>
  <c r="H2912" i="1" a="1"/>
  <c r="H2912" i="1" s="1"/>
  <c r="H2911" i="1" a="1"/>
  <c r="H2911" i="1" s="1"/>
  <c r="H2910" i="1" a="1"/>
  <c r="H2910" i="1" s="1"/>
  <c r="H2909" i="1" a="1"/>
  <c r="H2909" i="1" s="1"/>
  <c r="H2908" i="1" a="1"/>
  <c r="H2908" i="1" s="1"/>
  <c r="H2907" i="1" a="1"/>
  <c r="H2907" i="1" s="1"/>
  <c r="H2906" i="1" a="1"/>
  <c r="H2906" i="1" s="1"/>
  <c r="H2905" i="1" a="1"/>
  <c r="H2905" i="1" s="1"/>
  <c r="H2904" i="1" a="1"/>
  <c r="H2904" i="1" s="1"/>
  <c r="H2903" i="1" a="1"/>
  <c r="H2903" i="1" s="1"/>
  <c r="H2902" i="1" a="1"/>
  <c r="H2902" i="1" s="1"/>
  <c r="H2901" i="1" a="1"/>
  <c r="H2901" i="1" s="1"/>
  <c r="H2900" i="1" a="1"/>
  <c r="H2900" i="1" s="1"/>
  <c r="H2899" i="1" a="1"/>
  <c r="H2899" i="1" s="1"/>
  <c r="H2898" i="1" a="1"/>
  <c r="H2898" i="1" s="1"/>
  <c r="H2897" i="1" a="1"/>
  <c r="H2897" i="1" s="1"/>
  <c r="H2896" i="1" a="1"/>
  <c r="H2896" i="1" s="1"/>
  <c r="H2895" i="1" a="1"/>
  <c r="H2895" i="1" s="1"/>
  <c r="H2894" i="1" a="1"/>
  <c r="H2894" i="1" s="1"/>
  <c r="H2893" i="1" a="1"/>
  <c r="H2893" i="1" s="1"/>
  <c r="H2892" i="1" a="1"/>
  <c r="H2892" i="1" s="1"/>
  <c r="H2891" i="1" a="1"/>
  <c r="H2891" i="1" s="1"/>
  <c r="H2890" i="1" a="1"/>
  <c r="H2890" i="1" s="1"/>
  <c r="H2889" i="1" a="1"/>
  <c r="H2889" i="1" s="1"/>
  <c r="H2888" i="1" a="1"/>
  <c r="H2888" i="1" s="1"/>
  <c r="H2887" i="1" a="1"/>
  <c r="H2887" i="1" s="1"/>
  <c r="H2886" i="1" a="1"/>
  <c r="H2886" i="1" s="1"/>
  <c r="H2885" i="1" a="1"/>
  <c r="H2885" i="1" s="1"/>
  <c r="H2884" i="1" a="1"/>
  <c r="H2884" i="1" s="1"/>
  <c r="H2883" i="1" a="1"/>
  <c r="H2883" i="1" s="1"/>
  <c r="H2882" i="1" a="1"/>
  <c r="H2882" i="1" s="1"/>
  <c r="H2881" i="1" a="1"/>
  <c r="H2881" i="1" s="1"/>
  <c r="H2880" i="1" a="1"/>
  <c r="H2880" i="1" s="1"/>
  <c r="H2879" i="1" a="1"/>
  <c r="H2879" i="1" s="1"/>
  <c r="H2878" i="1" a="1"/>
  <c r="H2878" i="1" s="1"/>
  <c r="H2877" i="1" a="1"/>
  <c r="H2877" i="1" s="1"/>
  <c r="H2876" i="1" a="1"/>
  <c r="H2876" i="1" s="1"/>
  <c r="H2875" i="1" a="1"/>
  <c r="H2875" i="1" s="1"/>
  <c r="H2874" i="1" a="1"/>
  <c r="H2874" i="1" s="1"/>
  <c r="H2873" i="1" a="1"/>
  <c r="H2873" i="1" s="1"/>
  <c r="H2872" i="1" a="1"/>
  <c r="H2872" i="1" s="1"/>
  <c r="H2871" i="1" a="1"/>
  <c r="H2871" i="1" s="1"/>
  <c r="H2870" i="1" a="1"/>
  <c r="H2870" i="1" s="1"/>
  <c r="H2869" i="1" a="1"/>
  <c r="H2869" i="1" s="1"/>
  <c r="H2868" i="1" a="1"/>
  <c r="H2868" i="1" s="1"/>
  <c r="H2867" i="1" a="1"/>
  <c r="H2867" i="1" s="1"/>
  <c r="H2866" i="1" a="1"/>
  <c r="H2866" i="1" s="1"/>
  <c r="H2865" i="1" a="1"/>
  <c r="H2865" i="1" s="1"/>
  <c r="H2864" i="1" a="1"/>
  <c r="H2864" i="1" s="1"/>
  <c r="H2863" i="1" a="1"/>
  <c r="H2863" i="1" s="1"/>
  <c r="H2862" i="1" a="1"/>
  <c r="H2862" i="1" s="1"/>
  <c r="H2861" i="1" a="1"/>
  <c r="H2861" i="1" s="1"/>
  <c r="H2860" i="1" a="1"/>
  <c r="H2860" i="1" s="1"/>
  <c r="H2859" i="1" a="1"/>
  <c r="H2859" i="1" s="1"/>
  <c r="H2858" i="1" a="1"/>
  <c r="H2858" i="1" s="1"/>
  <c r="H2857" i="1" a="1"/>
  <c r="H2857" i="1" s="1"/>
  <c r="H2856" i="1" a="1"/>
  <c r="H2856" i="1" s="1"/>
  <c r="H2855" i="1" a="1"/>
  <c r="H2855" i="1" s="1"/>
  <c r="H2854" i="1" a="1"/>
  <c r="H2854" i="1" s="1"/>
  <c r="H2853" i="1" a="1"/>
  <c r="H2853" i="1" s="1"/>
  <c r="H2852" i="1" a="1"/>
  <c r="H2852" i="1" s="1"/>
  <c r="H2851" i="1" a="1"/>
  <c r="H2851" i="1" s="1"/>
  <c r="H2850" i="1" a="1"/>
  <c r="H2850" i="1" s="1"/>
  <c r="H2849" i="1" a="1"/>
  <c r="H2849" i="1" s="1"/>
  <c r="H2848" i="1" a="1"/>
  <c r="H2848" i="1" s="1"/>
  <c r="H2847" i="1" a="1"/>
  <c r="H2847" i="1" s="1"/>
  <c r="H2846" i="1" a="1"/>
  <c r="H2846" i="1" s="1"/>
  <c r="H2845" i="1" a="1"/>
  <c r="H2845" i="1" s="1"/>
  <c r="H2844" i="1" a="1"/>
  <c r="H2844" i="1" s="1"/>
  <c r="H2843" i="1" a="1"/>
  <c r="H2843" i="1" s="1"/>
  <c r="H2842" i="1" a="1"/>
  <c r="H2842" i="1" s="1"/>
  <c r="H2841" i="1" a="1"/>
  <c r="H2841" i="1" s="1"/>
  <c r="H2840" i="1" a="1"/>
  <c r="H2840" i="1" s="1"/>
  <c r="H2839" i="1" a="1"/>
  <c r="H2839" i="1" s="1"/>
  <c r="H2838" i="1" a="1"/>
  <c r="H2838" i="1" s="1"/>
  <c r="H2837" i="1" a="1"/>
  <c r="H2837" i="1" s="1"/>
  <c r="H2836" i="1" a="1"/>
  <c r="H2836" i="1" s="1"/>
  <c r="H2835" i="1" a="1"/>
  <c r="H2835" i="1" s="1"/>
  <c r="H2834" i="1" a="1"/>
  <c r="H2834" i="1" s="1"/>
  <c r="H2833" i="1" a="1"/>
  <c r="H2833" i="1" s="1"/>
  <c r="H2832" i="1" a="1"/>
  <c r="H2832" i="1" s="1"/>
  <c r="H2831" i="1" a="1"/>
  <c r="H2831" i="1" s="1"/>
  <c r="H2830" i="1" a="1"/>
  <c r="H2830" i="1" s="1"/>
  <c r="H2829" i="1" a="1"/>
  <c r="H2829" i="1" s="1"/>
  <c r="H2828" i="1" a="1"/>
  <c r="H2828" i="1" s="1"/>
  <c r="H2827" i="1" a="1"/>
  <c r="H2827" i="1" s="1"/>
  <c r="H2826" i="1" a="1"/>
  <c r="H2826" i="1" s="1"/>
  <c r="H2825" i="1" a="1"/>
  <c r="H2825" i="1" s="1"/>
  <c r="H2824" i="1" a="1"/>
  <c r="H2824" i="1" s="1"/>
  <c r="H2823" i="1" a="1"/>
  <c r="H2823" i="1" s="1"/>
  <c r="H2822" i="1" a="1"/>
  <c r="H2822" i="1" s="1"/>
  <c r="H2821" i="1" a="1"/>
  <c r="H2821" i="1" s="1"/>
  <c r="H2820" i="1" a="1"/>
  <c r="H2820" i="1" s="1"/>
  <c r="H2819" i="1" a="1"/>
  <c r="H2819" i="1" s="1"/>
  <c r="H2818" i="1" a="1"/>
  <c r="H2818" i="1" s="1"/>
  <c r="H2817" i="1" a="1"/>
  <c r="H2817" i="1" s="1"/>
  <c r="H2816" i="1" a="1"/>
  <c r="H2816" i="1" s="1"/>
  <c r="H2815" i="1" a="1"/>
  <c r="H2815" i="1" s="1"/>
  <c r="H2814" i="1" a="1"/>
  <c r="H2814" i="1" s="1"/>
  <c r="H2813" i="1" a="1"/>
  <c r="H2813" i="1" s="1"/>
  <c r="H2812" i="1" a="1"/>
  <c r="H2812" i="1" s="1"/>
  <c r="H2811" i="1" a="1"/>
  <c r="H2811" i="1" s="1"/>
  <c r="H2810" i="1" a="1"/>
  <c r="H2810" i="1" s="1"/>
  <c r="H2809" i="1" a="1"/>
  <c r="H2809" i="1" s="1"/>
  <c r="H2808" i="1" a="1"/>
  <c r="H2808" i="1" s="1"/>
  <c r="H2807" i="1" a="1"/>
  <c r="H2807" i="1" s="1"/>
  <c r="H2806" i="1" a="1"/>
  <c r="H2806" i="1" s="1"/>
  <c r="H2805" i="1" a="1"/>
  <c r="H2805" i="1" s="1"/>
  <c r="H2804" i="1" a="1"/>
  <c r="H2804" i="1" s="1"/>
  <c r="H2803" i="1" a="1"/>
  <c r="H2803" i="1" s="1"/>
  <c r="H2802" i="1" a="1"/>
  <c r="H2802" i="1" s="1"/>
  <c r="H2801" i="1" a="1"/>
  <c r="H2801" i="1" s="1"/>
  <c r="H2800" i="1" a="1"/>
  <c r="H2800" i="1" s="1"/>
  <c r="H2799" i="1" a="1"/>
  <c r="H2799" i="1" s="1"/>
  <c r="H2798" i="1" a="1"/>
  <c r="H2798" i="1" s="1"/>
  <c r="H2797" i="1" a="1"/>
  <c r="H2797" i="1" s="1"/>
  <c r="H2796" i="1" a="1"/>
  <c r="H2796" i="1" s="1"/>
  <c r="H2795" i="1" a="1"/>
  <c r="H2795" i="1" s="1"/>
  <c r="H2794" i="1" a="1"/>
  <c r="H2794" i="1" s="1"/>
  <c r="H2793" i="1" a="1"/>
  <c r="H2793" i="1" s="1"/>
  <c r="H2792" i="1" a="1"/>
  <c r="H2792" i="1" s="1"/>
  <c r="H2791" i="1" a="1"/>
  <c r="H2791" i="1" s="1"/>
  <c r="H2790" i="1" a="1"/>
  <c r="H2790" i="1" s="1"/>
  <c r="H2789" i="1" a="1"/>
  <c r="H2789" i="1" s="1"/>
  <c r="H2788" i="1" a="1"/>
  <c r="H2788" i="1" s="1"/>
  <c r="H2787" i="1" a="1"/>
  <c r="H2787" i="1" s="1"/>
  <c r="H2786" i="1" a="1"/>
  <c r="H2786" i="1" s="1"/>
  <c r="H2785" i="1" a="1"/>
  <c r="H2785" i="1" s="1"/>
  <c r="H2784" i="1" a="1"/>
  <c r="H2784" i="1" s="1"/>
  <c r="H2783" i="1" a="1"/>
  <c r="H2783" i="1" s="1"/>
  <c r="H2782" i="1" a="1"/>
  <c r="H2782" i="1" s="1"/>
  <c r="H2781" i="1" a="1"/>
  <c r="H2781" i="1" s="1"/>
  <c r="H2780" i="1" a="1"/>
  <c r="H2780" i="1" s="1"/>
  <c r="H2779" i="1" a="1"/>
  <c r="H2779" i="1" s="1"/>
  <c r="H2778" i="1" a="1"/>
  <c r="H2778" i="1" s="1"/>
  <c r="H2777" i="1" a="1"/>
  <c r="H2777" i="1" s="1"/>
  <c r="H2776" i="1" a="1"/>
  <c r="H2776" i="1" s="1"/>
  <c r="H2775" i="1" a="1"/>
  <c r="H2775" i="1" s="1"/>
  <c r="H2774" i="1" a="1"/>
  <c r="H2774" i="1" s="1"/>
  <c r="H2773" i="1" a="1"/>
  <c r="H2773" i="1" s="1"/>
  <c r="H2772" i="1" a="1"/>
  <c r="H2772" i="1" s="1"/>
  <c r="H2771" i="1" a="1"/>
  <c r="H2771" i="1" s="1"/>
  <c r="H2770" i="1" a="1"/>
  <c r="H2770" i="1" s="1"/>
  <c r="H2769" i="1" a="1"/>
  <c r="H2769" i="1" s="1"/>
  <c r="H2768" i="1" a="1"/>
  <c r="H2768" i="1" s="1"/>
  <c r="H2767" i="1" a="1"/>
  <c r="H2767" i="1" s="1"/>
  <c r="H2766" i="1" a="1"/>
  <c r="H2766" i="1" s="1"/>
  <c r="H2765" i="1" a="1"/>
  <c r="H2765" i="1" s="1"/>
  <c r="H2764" i="1" a="1"/>
  <c r="H2764" i="1" s="1"/>
  <c r="H2763" i="1" a="1"/>
  <c r="H2763" i="1" s="1"/>
  <c r="H2762" i="1" a="1"/>
  <c r="H2762" i="1" s="1"/>
  <c r="H2761" i="1" a="1"/>
  <c r="H2761" i="1" s="1"/>
  <c r="H2760" i="1" a="1"/>
  <c r="H2760" i="1" s="1"/>
  <c r="H2759" i="1" a="1"/>
  <c r="H2759" i="1" s="1"/>
  <c r="H2758" i="1" a="1"/>
  <c r="H2758" i="1" s="1"/>
  <c r="H2757" i="1" a="1"/>
  <c r="H2757" i="1" s="1"/>
  <c r="H2756" i="1" a="1"/>
  <c r="H2756" i="1" s="1"/>
  <c r="H2755" i="1" a="1"/>
  <c r="H2755" i="1" s="1"/>
  <c r="H2754" i="1" a="1"/>
  <c r="H2754" i="1" s="1"/>
  <c r="H2753" i="1" a="1"/>
  <c r="H2753" i="1" s="1"/>
  <c r="H2752" i="1" a="1"/>
  <c r="H2752" i="1" s="1"/>
  <c r="H2751" i="1" a="1"/>
  <c r="H2751" i="1" s="1"/>
  <c r="H2750" i="1" a="1"/>
  <c r="H2750" i="1" s="1"/>
  <c r="H2749" i="1" a="1"/>
  <c r="H2749" i="1" s="1"/>
  <c r="H2748" i="1" a="1"/>
  <c r="H2748" i="1" s="1"/>
  <c r="H2747" i="1" a="1"/>
  <c r="H2747" i="1" s="1"/>
  <c r="H2746" i="1" a="1"/>
  <c r="H2746" i="1" s="1"/>
  <c r="H2745" i="1" a="1"/>
  <c r="H2745" i="1" s="1"/>
  <c r="H2744" i="1" a="1"/>
  <c r="H2744" i="1" s="1"/>
  <c r="H2743" i="1" a="1"/>
  <c r="H2743" i="1" s="1"/>
  <c r="H2742" i="1" a="1"/>
  <c r="H2742" i="1" s="1"/>
  <c r="H2741" i="1" a="1"/>
  <c r="H2741" i="1" s="1"/>
  <c r="H2740" i="1" a="1"/>
  <c r="H2740" i="1" s="1"/>
  <c r="H2739" i="1" a="1"/>
  <c r="H2739" i="1" s="1"/>
  <c r="H2738" i="1" a="1"/>
  <c r="H2738" i="1" s="1"/>
  <c r="H2737" i="1" a="1"/>
  <c r="H2737" i="1" s="1"/>
  <c r="H2736" i="1" a="1"/>
  <c r="H2736" i="1" s="1"/>
  <c r="H2735" i="1" a="1"/>
  <c r="H2735" i="1" s="1"/>
  <c r="H2734" i="1" a="1"/>
  <c r="H2734" i="1" s="1"/>
  <c r="H2733" i="1" a="1"/>
  <c r="H2733" i="1" s="1"/>
  <c r="H2732" i="1" a="1"/>
  <c r="H2732" i="1" s="1"/>
  <c r="H2731" i="1" a="1"/>
  <c r="H2731" i="1" s="1"/>
  <c r="H2730" i="1" a="1"/>
  <c r="H2730" i="1" s="1"/>
  <c r="H2729" i="1" a="1"/>
  <c r="H2729" i="1" s="1"/>
  <c r="H2728" i="1" a="1"/>
  <c r="H2728" i="1" s="1"/>
  <c r="H2727" i="1" a="1"/>
  <c r="H2727" i="1" s="1"/>
  <c r="H2726" i="1" a="1"/>
  <c r="H2726" i="1" s="1"/>
  <c r="H2725" i="1" a="1"/>
  <c r="H2725" i="1" s="1"/>
  <c r="H2724" i="1" a="1"/>
  <c r="H2724" i="1" s="1"/>
  <c r="H2723" i="1" a="1"/>
  <c r="H2723" i="1" s="1"/>
  <c r="H2722" i="1" a="1"/>
  <c r="H2722" i="1" s="1"/>
  <c r="H2721" i="1" a="1"/>
  <c r="H2721" i="1" s="1"/>
  <c r="H2720" i="1" a="1"/>
  <c r="H2720" i="1" s="1"/>
  <c r="H2719" i="1" a="1"/>
  <c r="H2719" i="1" s="1"/>
  <c r="H2718" i="1" a="1"/>
  <c r="H2718" i="1" s="1"/>
  <c r="H2717" i="1" a="1"/>
  <c r="H2717" i="1" s="1"/>
  <c r="H2716" i="1" a="1"/>
  <c r="H2716" i="1" s="1"/>
  <c r="H2715" i="1" a="1"/>
  <c r="H2715" i="1" s="1"/>
  <c r="H2714" i="1" a="1"/>
  <c r="H2714" i="1" s="1"/>
  <c r="H2713" i="1" a="1"/>
  <c r="H2713" i="1" s="1"/>
  <c r="H2712" i="1" a="1"/>
  <c r="H2712" i="1" s="1"/>
  <c r="H2711" i="1" a="1"/>
  <c r="H2711" i="1" s="1"/>
  <c r="H2710" i="1" a="1"/>
  <c r="H2710" i="1" s="1"/>
  <c r="H2709" i="1" a="1"/>
  <c r="H2709" i="1" s="1"/>
  <c r="H2708" i="1" a="1"/>
  <c r="H2708" i="1" s="1"/>
  <c r="H2707" i="1" a="1"/>
  <c r="H2707" i="1" s="1"/>
  <c r="H2706" i="1" a="1"/>
  <c r="H2706" i="1" s="1"/>
  <c r="H2705" i="1" a="1"/>
  <c r="H2705" i="1" s="1"/>
  <c r="H2704" i="1" a="1"/>
  <c r="H2704" i="1" s="1"/>
  <c r="H2703" i="1" a="1"/>
  <c r="H2703" i="1" s="1"/>
  <c r="H2702" i="1" a="1"/>
  <c r="H2702" i="1" s="1"/>
  <c r="H2701" i="1" a="1"/>
  <c r="H2701" i="1" s="1"/>
  <c r="H2700" i="1" a="1"/>
  <c r="H2700" i="1" s="1"/>
  <c r="H2699" i="1" a="1"/>
  <c r="H2699" i="1" s="1"/>
  <c r="H2698" i="1" a="1"/>
  <c r="H2698" i="1" s="1"/>
  <c r="H2697" i="1" a="1"/>
  <c r="H2697" i="1" s="1"/>
  <c r="H2696" i="1" a="1"/>
  <c r="H2696" i="1" s="1"/>
  <c r="H2695" i="1" a="1"/>
  <c r="H2695" i="1" s="1"/>
  <c r="H2694" i="1" a="1"/>
  <c r="H2694" i="1" s="1"/>
  <c r="H2693" i="1" a="1"/>
  <c r="H2693" i="1" s="1"/>
  <c r="H2692" i="1" a="1"/>
  <c r="H2692" i="1" s="1"/>
  <c r="H2691" i="1" a="1"/>
  <c r="H2691" i="1" s="1"/>
  <c r="H2690" i="1" a="1"/>
  <c r="H2690" i="1" s="1"/>
  <c r="H2689" i="1" a="1"/>
  <c r="H2689" i="1" s="1"/>
  <c r="H2688" i="1" a="1"/>
  <c r="H2688" i="1" s="1"/>
  <c r="H2687" i="1" a="1"/>
  <c r="H2687" i="1" s="1"/>
  <c r="H2686" i="1" a="1"/>
  <c r="H2686" i="1" s="1"/>
  <c r="H2685" i="1" a="1"/>
  <c r="H2685" i="1" s="1"/>
  <c r="H2684" i="1" a="1"/>
  <c r="H2684" i="1" s="1"/>
  <c r="H2683" i="1" a="1"/>
  <c r="H2683" i="1" s="1"/>
  <c r="H2682" i="1" a="1"/>
  <c r="H2682" i="1" s="1"/>
  <c r="H2681" i="1" a="1"/>
  <c r="H2681" i="1" s="1"/>
  <c r="H2680" i="1" a="1"/>
  <c r="H2680" i="1" s="1"/>
  <c r="H2679" i="1" a="1"/>
  <c r="H2679" i="1" s="1"/>
  <c r="H2678" i="1" a="1"/>
  <c r="H2678" i="1" s="1"/>
  <c r="H2677" i="1" a="1"/>
  <c r="H2677" i="1" s="1"/>
  <c r="H2676" i="1" a="1"/>
  <c r="H2676" i="1" s="1"/>
  <c r="H2675" i="1" a="1"/>
  <c r="H2675" i="1" s="1"/>
  <c r="H2674" i="1" a="1"/>
  <c r="H2674" i="1" s="1"/>
  <c r="H2673" i="1" a="1"/>
  <c r="H2673" i="1" s="1"/>
  <c r="H2672" i="1" a="1"/>
  <c r="H2672" i="1" s="1"/>
  <c r="H2671" i="1" a="1"/>
  <c r="H2671" i="1" s="1"/>
  <c r="H2670" i="1" a="1"/>
  <c r="H2670" i="1" s="1"/>
  <c r="H2669" i="1" a="1"/>
  <c r="H2669" i="1" s="1"/>
  <c r="H2668" i="1" a="1"/>
  <c r="H2668" i="1" s="1"/>
  <c r="H2667" i="1" a="1"/>
  <c r="H2667" i="1" s="1"/>
  <c r="H2666" i="1" a="1"/>
  <c r="H2666" i="1" s="1"/>
  <c r="H2665" i="1" a="1"/>
  <c r="H2665" i="1" s="1"/>
  <c r="H2664" i="1" a="1"/>
  <c r="H2664" i="1" s="1"/>
  <c r="H2663" i="1" a="1"/>
  <c r="H2663" i="1" s="1"/>
  <c r="H2662" i="1" a="1"/>
  <c r="H2662" i="1" s="1"/>
  <c r="H2661" i="1" a="1"/>
  <c r="H2661" i="1" s="1"/>
  <c r="H2660" i="1" a="1"/>
  <c r="H2660" i="1" s="1"/>
  <c r="H2659" i="1" a="1"/>
  <c r="H2659" i="1" s="1"/>
  <c r="H2658" i="1" a="1"/>
  <c r="H2658" i="1" s="1"/>
  <c r="H2657" i="1" a="1"/>
  <c r="H2657" i="1" s="1"/>
  <c r="H2656" i="1" a="1"/>
  <c r="H2656" i="1" s="1"/>
  <c r="H2655" i="1" a="1"/>
  <c r="H2655" i="1" s="1"/>
  <c r="H2654" i="1" a="1"/>
  <c r="H2654" i="1" s="1"/>
  <c r="H2653" i="1" a="1"/>
  <c r="H2653" i="1" s="1"/>
  <c r="H2652" i="1" a="1"/>
  <c r="H2652" i="1" s="1"/>
  <c r="H2651" i="1" a="1"/>
  <c r="H2651" i="1" s="1"/>
  <c r="H2650" i="1" a="1"/>
  <c r="H2650" i="1" s="1"/>
  <c r="H2649" i="1" a="1"/>
  <c r="H2649" i="1" s="1"/>
  <c r="H2648" i="1" a="1"/>
  <c r="H2648" i="1" s="1"/>
  <c r="H2647" i="1" a="1"/>
  <c r="H2647" i="1" s="1"/>
  <c r="H2646" i="1" a="1"/>
  <c r="H2646" i="1" s="1"/>
  <c r="H2645" i="1" a="1"/>
  <c r="H2645" i="1" s="1"/>
  <c r="H2644" i="1" a="1"/>
  <c r="H2644" i="1" s="1"/>
  <c r="H2643" i="1" a="1"/>
  <c r="H2643" i="1" s="1"/>
  <c r="H2642" i="1" a="1"/>
  <c r="H2642" i="1" s="1"/>
  <c r="H2641" i="1" a="1"/>
  <c r="H2641" i="1" s="1"/>
  <c r="H2640" i="1" a="1"/>
  <c r="H2640" i="1" s="1"/>
  <c r="H2639" i="1" a="1"/>
  <c r="H2639" i="1" s="1"/>
  <c r="H2638" i="1" a="1"/>
  <c r="H2638" i="1" s="1"/>
  <c r="H2637" i="1" a="1"/>
  <c r="H2637" i="1" s="1"/>
  <c r="H2636" i="1" a="1"/>
  <c r="H2636" i="1" s="1"/>
  <c r="H2635" i="1" a="1"/>
  <c r="H2635" i="1" s="1"/>
  <c r="H2634" i="1" a="1"/>
  <c r="H2634" i="1" s="1"/>
  <c r="H2633" i="1" a="1"/>
  <c r="H2633" i="1" s="1"/>
  <c r="H2632" i="1" a="1"/>
  <c r="H2632" i="1" s="1"/>
  <c r="H2631" i="1" a="1"/>
  <c r="H2631" i="1" s="1"/>
  <c r="H2630" i="1" a="1"/>
  <c r="H2630" i="1" s="1"/>
  <c r="H2629" i="1" a="1"/>
  <c r="H2629" i="1" s="1"/>
  <c r="H2628" i="1" a="1"/>
  <c r="H2628" i="1" s="1"/>
  <c r="H2627" i="1" a="1"/>
  <c r="H2627" i="1" s="1"/>
  <c r="H2626" i="1" a="1"/>
  <c r="H2626" i="1" s="1"/>
  <c r="H2625" i="1" a="1"/>
  <c r="H2625" i="1" s="1"/>
  <c r="H2624" i="1" a="1"/>
  <c r="H2624" i="1" s="1"/>
  <c r="H2623" i="1" a="1"/>
  <c r="H2623" i="1" s="1"/>
  <c r="H2622" i="1" a="1"/>
  <c r="H2622" i="1" s="1"/>
  <c r="H2621" i="1" a="1"/>
  <c r="H2621" i="1" s="1"/>
  <c r="H2620" i="1" a="1"/>
  <c r="H2620" i="1" s="1"/>
  <c r="H2619" i="1" a="1"/>
  <c r="H2619" i="1" s="1"/>
  <c r="H2618" i="1" a="1"/>
  <c r="H2618" i="1" s="1"/>
  <c r="H2617" i="1" a="1"/>
  <c r="H2617" i="1" s="1"/>
  <c r="H2616" i="1" a="1"/>
  <c r="H2616" i="1" s="1"/>
  <c r="H2615" i="1" a="1"/>
  <c r="H2615" i="1" s="1"/>
  <c r="H2614" i="1" a="1"/>
  <c r="H2614" i="1" s="1"/>
  <c r="H2613" i="1" a="1"/>
  <c r="H2613" i="1" s="1"/>
  <c r="H2612" i="1" a="1"/>
  <c r="H2612" i="1" s="1"/>
  <c r="H2611" i="1" a="1"/>
  <c r="H2611" i="1" s="1"/>
  <c r="H2610" i="1" a="1"/>
  <c r="H2610" i="1" s="1"/>
  <c r="H2609" i="1" a="1"/>
  <c r="H2609" i="1" s="1"/>
  <c r="H2608" i="1" a="1"/>
  <c r="H2608" i="1" s="1"/>
  <c r="H2607" i="1" a="1"/>
  <c r="H2607" i="1" s="1"/>
  <c r="H2606" i="1" a="1"/>
  <c r="H2606" i="1" s="1"/>
  <c r="H2605" i="1" a="1"/>
  <c r="H2605" i="1" s="1"/>
  <c r="H2604" i="1" a="1"/>
  <c r="H2604" i="1" s="1"/>
  <c r="H2603" i="1" a="1"/>
  <c r="H2603" i="1" s="1"/>
  <c r="H2602" i="1" a="1"/>
  <c r="H2602" i="1" s="1"/>
  <c r="H2601" i="1" a="1"/>
  <c r="H2601" i="1" s="1"/>
  <c r="H2600" i="1" a="1"/>
  <c r="H2600" i="1" s="1"/>
  <c r="H2599" i="1" a="1"/>
  <c r="H2599" i="1" s="1"/>
  <c r="H2598" i="1" a="1"/>
  <c r="H2598" i="1" s="1"/>
  <c r="H2597" i="1" a="1"/>
  <c r="H2597" i="1" s="1"/>
  <c r="H2596" i="1" a="1"/>
  <c r="H2596" i="1" s="1"/>
  <c r="H2595" i="1" a="1"/>
  <c r="H2595" i="1" s="1"/>
  <c r="H2594" i="1" a="1"/>
  <c r="H2594" i="1" s="1"/>
  <c r="H2593" i="1" a="1"/>
  <c r="H2593" i="1" s="1"/>
  <c r="H2592" i="1" a="1"/>
  <c r="H2592" i="1" s="1"/>
  <c r="H2591" i="1" a="1"/>
  <c r="H2591" i="1" s="1"/>
  <c r="H2590" i="1" a="1"/>
  <c r="H2590" i="1" s="1"/>
  <c r="H2589" i="1" a="1"/>
  <c r="H2589" i="1" s="1"/>
  <c r="H2588" i="1" a="1"/>
  <c r="H2588" i="1" s="1"/>
  <c r="H2587" i="1" a="1"/>
  <c r="H2587" i="1" s="1"/>
  <c r="H2586" i="1" a="1"/>
  <c r="H2586" i="1" s="1"/>
  <c r="H2585" i="1" a="1"/>
  <c r="H2585" i="1" s="1"/>
  <c r="H2584" i="1" a="1"/>
  <c r="H2584" i="1" s="1"/>
  <c r="H2583" i="1" a="1"/>
  <c r="H2583" i="1" s="1"/>
  <c r="H2582" i="1" a="1"/>
  <c r="H2582" i="1" s="1"/>
  <c r="H2581" i="1" a="1"/>
  <c r="H2581" i="1" s="1"/>
  <c r="H2580" i="1" a="1"/>
  <c r="H2580" i="1" s="1"/>
  <c r="H2579" i="1" a="1"/>
  <c r="H2579" i="1" s="1"/>
  <c r="H2578" i="1" a="1"/>
  <c r="H2578" i="1" s="1"/>
  <c r="H2577" i="1" a="1"/>
  <c r="H2577" i="1" s="1"/>
  <c r="H2576" i="1" a="1"/>
  <c r="H2576" i="1" s="1"/>
  <c r="H2575" i="1" a="1"/>
  <c r="H2575" i="1" s="1"/>
  <c r="H2574" i="1" a="1"/>
  <c r="H2574" i="1" s="1"/>
  <c r="H2573" i="1" a="1"/>
  <c r="H2573" i="1" s="1"/>
  <c r="H2572" i="1" a="1"/>
  <c r="H2572" i="1" s="1"/>
  <c r="H2571" i="1" a="1"/>
  <c r="H2571" i="1" s="1"/>
  <c r="H2570" i="1" a="1"/>
  <c r="H2570" i="1" s="1"/>
  <c r="H2569" i="1" a="1"/>
  <c r="H2569" i="1" s="1"/>
  <c r="H2568" i="1" a="1"/>
  <c r="H2568" i="1" s="1"/>
  <c r="H2567" i="1" a="1"/>
  <c r="H2567" i="1" s="1"/>
  <c r="H2566" i="1" a="1"/>
  <c r="H2566" i="1" s="1"/>
  <c r="H2565" i="1" a="1"/>
  <c r="H2565" i="1" s="1"/>
  <c r="H2564" i="1" a="1"/>
  <c r="H2564" i="1" s="1"/>
  <c r="H2563" i="1" a="1"/>
  <c r="H2563" i="1" s="1"/>
  <c r="H2562" i="1" a="1"/>
  <c r="H2562" i="1" s="1"/>
  <c r="H2561" i="1" a="1"/>
  <c r="H2561" i="1" s="1"/>
  <c r="H2560" i="1" a="1"/>
  <c r="H2560" i="1" s="1"/>
  <c r="H2559" i="1" a="1"/>
  <c r="H2559" i="1" s="1"/>
  <c r="H2558" i="1" a="1"/>
  <c r="H2558" i="1" s="1"/>
  <c r="H2557" i="1" a="1"/>
  <c r="H2557" i="1" s="1"/>
  <c r="H2556" i="1" a="1"/>
  <c r="H2556" i="1" s="1"/>
  <c r="H2555" i="1" a="1"/>
  <c r="H2555" i="1" s="1"/>
  <c r="H2554" i="1" a="1"/>
  <c r="H2554" i="1" s="1"/>
  <c r="H2553" i="1" a="1"/>
  <c r="H2553" i="1" s="1"/>
  <c r="H2552" i="1" a="1"/>
  <c r="H2552" i="1" s="1"/>
  <c r="H2551" i="1" a="1"/>
  <c r="H2551" i="1" s="1"/>
  <c r="H2550" i="1" a="1"/>
  <c r="H2550" i="1" s="1"/>
  <c r="H2549" i="1" a="1"/>
  <c r="H2549" i="1" s="1"/>
  <c r="H2548" i="1" a="1"/>
  <c r="H2548" i="1" s="1"/>
  <c r="H2547" i="1" a="1"/>
  <c r="H2547" i="1" s="1"/>
  <c r="H2546" i="1" a="1"/>
  <c r="H2546" i="1" s="1"/>
  <c r="H2545" i="1" a="1"/>
  <c r="H2545" i="1" s="1"/>
  <c r="H2544" i="1" a="1"/>
  <c r="H2544" i="1" s="1"/>
  <c r="H2543" i="1" a="1"/>
  <c r="H2543" i="1" s="1"/>
  <c r="H2542" i="1" a="1"/>
  <c r="H2542" i="1" s="1"/>
  <c r="H2541" i="1" a="1"/>
  <c r="H2541" i="1" s="1"/>
  <c r="H2540" i="1" a="1"/>
  <c r="H2540" i="1" s="1"/>
  <c r="H2539" i="1" a="1"/>
  <c r="H2539" i="1" s="1"/>
  <c r="H2538" i="1" a="1"/>
  <c r="H2538" i="1" s="1"/>
  <c r="H2537" i="1" a="1"/>
  <c r="H2537" i="1" s="1"/>
  <c r="H2536" i="1" a="1"/>
  <c r="H2536" i="1" s="1"/>
  <c r="H2535" i="1" a="1"/>
  <c r="H2535" i="1" s="1"/>
  <c r="H2534" i="1" a="1"/>
  <c r="H2534" i="1" s="1"/>
  <c r="H2533" i="1" a="1"/>
  <c r="H2533" i="1" s="1"/>
  <c r="H2532" i="1" a="1"/>
  <c r="H2532" i="1" s="1"/>
  <c r="H2531" i="1" a="1"/>
  <c r="H2531" i="1" s="1"/>
  <c r="H2530" i="1" a="1"/>
  <c r="H2530" i="1" s="1"/>
  <c r="H2529" i="1" a="1"/>
  <c r="H2529" i="1" s="1"/>
  <c r="H2528" i="1" a="1"/>
  <c r="H2528" i="1" s="1"/>
  <c r="H2527" i="1" a="1"/>
  <c r="H2527" i="1" s="1"/>
  <c r="H2526" i="1" a="1"/>
  <c r="H2526" i="1" s="1"/>
  <c r="H2525" i="1" a="1"/>
  <c r="H2525" i="1" s="1"/>
  <c r="H2524" i="1" a="1"/>
  <c r="H2524" i="1" s="1"/>
  <c r="H2523" i="1" a="1"/>
  <c r="H2523" i="1" s="1"/>
  <c r="H2522" i="1" a="1"/>
  <c r="H2522" i="1" s="1"/>
  <c r="H2521" i="1" a="1"/>
  <c r="H2521" i="1" s="1"/>
  <c r="H2520" i="1" a="1"/>
  <c r="H2520" i="1" s="1"/>
  <c r="H2519" i="1" a="1"/>
  <c r="H2519" i="1" s="1"/>
  <c r="H2518" i="1" a="1"/>
  <c r="H2518" i="1" s="1"/>
  <c r="H2517" i="1" a="1"/>
  <c r="H2517" i="1" s="1"/>
  <c r="H2516" i="1" a="1"/>
  <c r="H2516" i="1" s="1"/>
  <c r="H2515" i="1" a="1"/>
  <c r="H2515" i="1" s="1"/>
  <c r="H2514" i="1" a="1"/>
  <c r="H2514" i="1" s="1"/>
  <c r="H2513" i="1" a="1"/>
  <c r="H2513" i="1" s="1"/>
  <c r="H2512" i="1" a="1"/>
  <c r="H2512" i="1" s="1"/>
  <c r="H2511" i="1" a="1"/>
  <c r="H2511" i="1" s="1"/>
  <c r="H2510" i="1" a="1"/>
  <c r="H2510" i="1" s="1"/>
  <c r="H2509" i="1" a="1"/>
  <c r="H2509" i="1" s="1"/>
  <c r="H2508" i="1" a="1"/>
  <c r="H2508" i="1" s="1"/>
  <c r="H2507" i="1" a="1"/>
  <c r="H2507" i="1" s="1"/>
  <c r="H2506" i="1" a="1"/>
  <c r="H2506" i="1" s="1"/>
  <c r="H2505" i="1" a="1"/>
  <c r="H2505" i="1" s="1"/>
  <c r="H2504" i="1" a="1"/>
  <c r="H2504" i="1" s="1"/>
  <c r="H2503" i="1" a="1"/>
  <c r="H2503" i="1" s="1"/>
  <c r="H2502" i="1" a="1"/>
  <c r="H2502" i="1" s="1"/>
  <c r="H2501" i="1" a="1"/>
  <c r="H2501" i="1" s="1"/>
  <c r="H2500" i="1" a="1"/>
  <c r="H2500" i="1" s="1"/>
  <c r="H2499" i="1" a="1"/>
  <c r="H2499" i="1" s="1"/>
  <c r="H2498" i="1" a="1"/>
  <c r="H2498" i="1" s="1"/>
  <c r="H2497" i="1" a="1"/>
  <c r="H2497" i="1" s="1"/>
  <c r="H2496" i="1" a="1"/>
  <c r="H2496" i="1" s="1"/>
  <c r="H2495" i="1" a="1"/>
  <c r="H2495" i="1" s="1"/>
  <c r="H2494" i="1" a="1"/>
  <c r="H2494" i="1" s="1"/>
  <c r="H2493" i="1" a="1"/>
  <c r="H2493" i="1" s="1"/>
  <c r="H2492" i="1" a="1"/>
  <c r="H2492" i="1" s="1"/>
  <c r="H2491" i="1" a="1"/>
  <c r="H2491" i="1" s="1"/>
  <c r="H2490" i="1" a="1"/>
  <c r="H2490" i="1" s="1"/>
  <c r="H2489" i="1" a="1"/>
  <c r="H2489" i="1" s="1"/>
  <c r="H2488" i="1" a="1"/>
  <c r="H2488" i="1" s="1"/>
  <c r="H2487" i="1" a="1"/>
  <c r="H2487" i="1" s="1"/>
  <c r="H2486" i="1" a="1"/>
  <c r="H2486" i="1" s="1"/>
  <c r="H2485" i="1" a="1"/>
  <c r="H2485" i="1" s="1"/>
  <c r="H2484" i="1" a="1"/>
  <c r="H2484" i="1" s="1"/>
  <c r="H2483" i="1" a="1"/>
  <c r="H2483" i="1" s="1"/>
  <c r="H2482" i="1" a="1"/>
  <c r="H2482" i="1" s="1"/>
  <c r="H2481" i="1" a="1"/>
  <c r="H2481" i="1" s="1"/>
  <c r="H2480" i="1" a="1"/>
  <c r="H2480" i="1" s="1"/>
  <c r="H2479" i="1" a="1"/>
  <c r="H2479" i="1" s="1"/>
  <c r="H2478" i="1" a="1"/>
  <c r="H2478" i="1" s="1"/>
  <c r="H2477" i="1" a="1"/>
  <c r="H2477" i="1" s="1"/>
  <c r="H2476" i="1" a="1"/>
  <c r="H2476" i="1" s="1"/>
  <c r="H2475" i="1" a="1"/>
  <c r="H2475" i="1" s="1"/>
  <c r="H2474" i="1" a="1"/>
  <c r="H2474" i="1" s="1"/>
  <c r="H2473" i="1" a="1"/>
  <c r="H2473" i="1" s="1"/>
  <c r="H2472" i="1" a="1"/>
  <c r="H2472" i="1" s="1"/>
  <c r="H2471" i="1" a="1"/>
  <c r="H2471" i="1" s="1"/>
  <c r="H2470" i="1" a="1"/>
  <c r="H2470" i="1" s="1"/>
  <c r="H2469" i="1" a="1"/>
  <c r="H2469" i="1" s="1"/>
  <c r="H2468" i="1" a="1"/>
  <c r="H2468" i="1" s="1"/>
  <c r="H2467" i="1" a="1"/>
  <c r="H2467" i="1" s="1"/>
  <c r="H2466" i="1" a="1"/>
  <c r="H2466" i="1" s="1"/>
  <c r="H2465" i="1" a="1"/>
  <c r="H2465" i="1" s="1"/>
  <c r="H2464" i="1" a="1"/>
  <c r="H2464" i="1" s="1"/>
  <c r="H2463" i="1" a="1"/>
  <c r="H2463" i="1" s="1"/>
  <c r="H2462" i="1" a="1"/>
  <c r="H2462" i="1" s="1"/>
  <c r="H2461" i="1" a="1"/>
  <c r="H2461" i="1" s="1"/>
  <c r="H2460" i="1" a="1"/>
  <c r="H2460" i="1" s="1"/>
  <c r="H2459" i="1" a="1"/>
  <c r="H2459" i="1" s="1"/>
  <c r="H2458" i="1" a="1"/>
  <c r="H2458" i="1" s="1"/>
  <c r="H2457" i="1" a="1"/>
  <c r="H2457" i="1" s="1"/>
  <c r="H2456" i="1" a="1"/>
  <c r="H2456" i="1" s="1"/>
  <c r="H2455" i="1" a="1"/>
  <c r="H2455" i="1" s="1"/>
  <c r="H2454" i="1" a="1"/>
  <c r="H2454" i="1" s="1"/>
  <c r="H2453" i="1" a="1"/>
  <c r="H2453" i="1" s="1"/>
  <c r="H2452" i="1" a="1"/>
  <c r="H2452" i="1" s="1"/>
  <c r="H2451" i="1" a="1"/>
  <c r="H2451" i="1" s="1"/>
  <c r="H2450" i="1" a="1"/>
  <c r="H2450" i="1" s="1"/>
  <c r="H2449" i="1" a="1"/>
  <c r="H2449" i="1" s="1"/>
  <c r="H2448" i="1" a="1"/>
  <c r="H2448" i="1" s="1"/>
  <c r="H2447" i="1" a="1"/>
  <c r="H2447" i="1" s="1"/>
  <c r="H2446" i="1" a="1"/>
  <c r="H2446" i="1" s="1"/>
  <c r="H2445" i="1" a="1"/>
  <c r="H2445" i="1" s="1"/>
  <c r="H2444" i="1" a="1"/>
  <c r="H2444" i="1" s="1"/>
  <c r="H2443" i="1" a="1"/>
  <c r="H2443" i="1" s="1"/>
  <c r="H2442" i="1" a="1"/>
  <c r="H2442" i="1" s="1"/>
  <c r="H2441" i="1" a="1"/>
  <c r="H2441" i="1" s="1"/>
  <c r="H2440" i="1" a="1"/>
  <c r="H2440" i="1" s="1"/>
  <c r="H2439" i="1" a="1"/>
  <c r="H2439" i="1" s="1"/>
  <c r="H2438" i="1" a="1"/>
  <c r="H2438" i="1" s="1"/>
  <c r="H2437" i="1" a="1"/>
  <c r="H2437" i="1" s="1"/>
  <c r="H2436" i="1" a="1"/>
  <c r="H2436" i="1" s="1"/>
  <c r="H2435" i="1" a="1"/>
  <c r="H2435" i="1" s="1"/>
  <c r="H2434" i="1" a="1"/>
  <c r="H2434" i="1" s="1"/>
  <c r="H2433" i="1" a="1"/>
  <c r="H2433" i="1" s="1"/>
  <c r="H2432" i="1" a="1"/>
  <c r="H2432" i="1" s="1"/>
  <c r="H2431" i="1" a="1"/>
  <c r="H2431" i="1" s="1"/>
  <c r="H2430" i="1" a="1"/>
  <c r="H2430" i="1" s="1"/>
  <c r="H2429" i="1" a="1"/>
  <c r="H2429" i="1" s="1"/>
  <c r="H2428" i="1" a="1"/>
  <c r="H2428" i="1" s="1"/>
  <c r="H2427" i="1" a="1"/>
  <c r="H2427" i="1" s="1"/>
  <c r="H2426" i="1" a="1"/>
  <c r="H2426" i="1" s="1"/>
  <c r="H2425" i="1" a="1"/>
  <c r="H2425" i="1" s="1"/>
  <c r="H2424" i="1" a="1"/>
  <c r="H2424" i="1" s="1"/>
  <c r="H2423" i="1" a="1"/>
  <c r="H2423" i="1" s="1"/>
  <c r="H2422" i="1" a="1"/>
  <c r="H2422" i="1" s="1"/>
  <c r="H2421" i="1" a="1"/>
  <c r="H2421" i="1" s="1"/>
  <c r="H2420" i="1" a="1"/>
  <c r="H2420" i="1" s="1"/>
  <c r="H2419" i="1" a="1"/>
  <c r="H2419" i="1" s="1"/>
  <c r="H2418" i="1" a="1"/>
  <c r="H2418" i="1" s="1"/>
  <c r="H2417" i="1" a="1"/>
  <c r="H2417" i="1" s="1"/>
  <c r="H2416" i="1" a="1"/>
  <c r="H2416" i="1" s="1"/>
  <c r="H2415" i="1" a="1"/>
  <c r="H2415" i="1" s="1"/>
  <c r="H2414" i="1" a="1"/>
  <c r="H2414" i="1" s="1"/>
  <c r="H2413" i="1" a="1"/>
  <c r="H2413" i="1" s="1"/>
  <c r="H2412" i="1" a="1"/>
  <c r="H2412" i="1" s="1"/>
  <c r="H2411" i="1" a="1"/>
  <c r="H2411" i="1" s="1"/>
  <c r="H2410" i="1" a="1"/>
  <c r="H2410" i="1" s="1"/>
  <c r="H2409" i="1" a="1"/>
  <c r="H2409" i="1" s="1"/>
  <c r="H2408" i="1" a="1"/>
  <c r="H2408" i="1" s="1"/>
  <c r="H2407" i="1" a="1"/>
  <c r="H2407" i="1" s="1"/>
  <c r="H2406" i="1" a="1"/>
  <c r="H2406" i="1" s="1"/>
  <c r="H2405" i="1" a="1"/>
  <c r="H2405" i="1" s="1"/>
  <c r="H2404" i="1" a="1"/>
  <c r="H2404" i="1" s="1"/>
  <c r="H2403" i="1" a="1"/>
  <c r="H2403" i="1" s="1"/>
  <c r="H2402" i="1" a="1"/>
  <c r="H2402" i="1" s="1"/>
  <c r="H2401" i="1" a="1"/>
  <c r="H2401" i="1" s="1"/>
  <c r="H2400" i="1" a="1"/>
  <c r="H2400" i="1" s="1"/>
  <c r="H2399" i="1" a="1"/>
  <c r="H2399" i="1" s="1"/>
  <c r="H2398" i="1" a="1"/>
  <c r="H2398" i="1" s="1"/>
  <c r="H2397" i="1" a="1"/>
  <c r="H2397" i="1" s="1"/>
  <c r="H2396" i="1" a="1"/>
  <c r="H2396" i="1" s="1"/>
  <c r="H2395" i="1" a="1"/>
  <c r="H2395" i="1" s="1"/>
  <c r="H2394" i="1" a="1"/>
  <c r="H2394" i="1" s="1"/>
  <c r="H2393" i="1" a="1"/>
  <c r="H2393" i="1" s="1"/>
  <c r="H2392" i="1" a="1"/>
  <c r="H2392" i="1" s="1"/>
  <c r="H2391" i="1" a="1"/>
  <c r="H2391" i="1" s="1"/>
  <c r="H2390" i="1" a="1"/>
  <c r="H2390" i="1" s="1"/>
  <c r="H2389" i="1" a="1"/>
  <c r="H2389" i="1" s="1"/>
  <c r="H2388" i="1" a="1"/>
  <c r="H2388" i="1" s="1"/>
  <c r="H2387" i="1" a="1"/>
  <c r="H2387" i="1" s="1"/>
  <c r="H2386" i="1" a="1"/>
  <c r="H2386" i="1" s="1"/>
  <c r="H2385" i="1" a="1"/>
  <c r="H2385" i="1" s="1"/>
  <c r="H2384" i="1" a="1"/>
  <c r="H2384" i="1" s="1"/>
  <c r="H2383" i="1" a="1"/>
  <c r="H2383" i="1" s="1"/>
  <c r="H2382" i="1" a="1"/>
  <c r="H2382" i="1" s="1"/>
  <c r="H2381" i="1" a="1"/>
  <c r="H2381" i="1" s="1"/>
  <c r="H2380" i="1" a="1"/>
  <c r="H2380" i="1" s="1"/>
  <c r="H2379" i="1" a="1"/>
  <c r="H2379" i="1" s="1"/>
  <c r="H2378" i="1" a="1"/>
  <c r="H2378" i="1" s="1"/>
  <c r="H2377" i="1" a="1"/>
  <c r="H2377" i="1" s="1"/>
  <c r="H2376" i="1" a="1"/>
  <c r="H2376" i="1" s="1"/>
  <c r="H2375" i="1" a="1"/>
  <c r="H2375" i="1" s="1"/>
  <c r="H2374" i="1" a="1"/>
  <c r="H2374" i="1" s="1"/>
  <c r="H2373" i="1" a="1"/>
  <c r="H2373" i="1" s="1"/>
  <c r="H2372" i="1" a="1"/>
  <c r="H2372" i="1" s="1"/>
  <c r="H2371" i="1" a="1"/>
  <c r="H2371" i="1" s="1"/>
  <c r="H2370" i="1" a="1"/>
  <c r="H2370" i="1" s="1"/>
  <c r="H2369" i="1" a="1"/>
  <c r="H2369" i="1" s="1"/>
  <c r="H2368" i="1" a="1"/>
  <c r="H2368" i="1" s="1"/>
  <c r="H2367" i="1" a="1"/>
  <c r="H2367" i="1" s="1"/>
  <c r="H2366" i="1" a="1"/>
  <c r="H2366" i="1" s="1"/>
  <c r="H2365" i="1" a="1"/>
  <c r="H2365" i="1" s="1"/>
  <c r="H2364" i="1" a="1"/>
  <c r="H2364" i="1" s="1"/>
  <c r="H2363" i="1" a="1"/>
  <c r="H2363" i="1" s="1"/>
  <c r="H2362" i="1" a="1"/>
  <c r="H2362" i="1" s="1"/>
  <c r="H2361" i="1" a="1"/>
  <c r="H2361" i="1" s="1"/>
  <c r="H2360" i="1" a="1"/>
  <c r="H2360" i="1" s="1"/>
  <c r="H2359" i="1" a="1"/>
  <c r="H2359" i="1" s="1"/>
  <c r="H2358" i="1" a="1"/>
  <c r="H2358" i="1" s="1"/>
  <c r="H2357" i="1" a="1"/>
  <c r="H2357" i="1" s="1"/>
  <c r="H2356" i="1" a="1"/>
  <c r="H2356" i="1" s="1"/>
  <c r="H2355" i="1" a="1"/>
  <c r="H2355" i="1" s="1"/>
  <c r="H2354" i="1" a="1"/>
  <c r="H2354" i="1" s="1"/>
  <c r="H2353" i="1" a="1"/>
  <c r="H2353" i="1" s="1"/>
  <c r="H2352" i="1" a="1"/>
  <c r="H2352" i="1" s="1"/>
  <c r="H2351" i="1" a="1"/>
  <c r="H2351" i="1" s="1"/>
  <c r="H2350" i="1" a="1"/>
  <c r="H2350" i="1" s="1"/>
  <c r="H2349" i="1" a="1"/>
  <c r="H2349" i="1" s="1"/>
  <c r="H2348" i="1" a="1"/>
  <c r="H2348" i="1" s="1"/>
  <c r="H2347" i="1" a="1"/>
  <c r="H2347" i="1" s="1"/>
  <c r="H2346" i="1" a="1"/>
  <c r="H2346" i="1" s="1"/>
  <c r="H2345" i="1" a="1"/>
  <c r="H2345" i="1" s="1"/>
  <c r="H2344" i="1" a="1"/>
  <c r="H2344" i="1" s="1"/>
  <c r="H2343" i="1" a="1"/>
  <c r="H2343" i="1" s="1"/>
  <c r="H2342" i="1" a="1"/>
  <c r="H2342" i="1" s="1"/>
  <c r="H2341" i="1" a="1"/>
  <c r="H2341" i="1" s="1"/>
  <c r="H2340" i="1" a="1"/>
  <c r="H2340" i="1" s="1"/>
  <c r="H2339" i="1" a="1"/>
  <c r="H2339" i="1" s="1"/>
  <c r="H2338" i="1" a="1"/>
  <c r="H2338" i="1" s="1"/>
  <c r="H2337" i="1" a="1"/>
  <c r="H2337" i="1" s="1"/>
  <c r="H2336" i="1" a="1"/>
  <c r="H2336" i="1" s="1"/>
  <c r="H2335" i="1" a="1"/>
  <c r="H2335" i="1" s="1"/>
  <c r="H2334" i="1" a="1"/>
  <c r="H2334" i="1" s="1"/>
  <c r="H2333" i="1" a="1"/>
  <c r="H2333" i="1" s="1"/>
  <c r="H2332" i="1" a="1"/>
  <c r="H2332" i="1" s="1"/>
  <c r="H2331" i="1" a="1"/>
  <c r="H2331" i="1" s="1"/>
  <c r="H2330" i="1" a="1"/>
  <c r="H2330" i="1" s="1"/>
  <c r="H2329" i="1" a="1"/>
  <c r="H2329" i="1" s="1"/>
  <c r="H2328" i="1" a="1"/>
  <c r="H2328" i="1" s="1"/>
  <c r="H2327" i="1" a="1"/>
  <c r="H2327" i="1" s="1"/>
  <c r="H2326" i="1" a="1"/>
  <c r="H2326" i="1" s="1"/>
  <c r="H2325" i="1" a="1"/>
  <c r="H2325" i="1" s="1"/>
  <c r="H2324" i="1" a="1"/>
  <c r="H2324" i="1" s="1"/>
  <c r="H2323" i="1" a="1"/>
  <c r="H2323" i="1" s="1"/>
  <c r="H2322" i="1" a="1"/>
  <c r="H2322" i="1" s="1"/>
  <c r="H2321" i="1" a="1"/>
  <c r="H2321" i="1" s="1"/>
  <c r="H2320" i="1" a="1"/>
  <c r="H2320" i="1" s="1"/>
  <c r="H2319" i="1" a="1"/>
  <c r="H2319" i="1" s="1"/>
  <c r="H2318" i="1" a="1"/>
  <c r="H2318" i="1" s="1"/>
  <c r="H2317" i="1" a="1"/>
  <c r="H2317" i="1" s="1"/>
  <c r="H2316" i="1" a="1"/>
  <c r="H2316" i="1" s="1"/>
  <c r="H2315" i="1" a="1"/>
  <c r="H2315" i="1" s="1"/>
  <c r="H2314" i="1" a="1"/>
  <c r="H2314" i="1" s="1"/>
  <c r="H2313" i="1" a="1"/>
  <c r="H2313" i="1" s="1"/>
  <c r="H2312" i="1" a="1"/>
  <c r="H2312" i="1" s="1"/>
  <c r="H2311" i="1" a="1"/>
  <c r="H2311" i="1" s="1"/>
  <c r="H2310" i="1" a="1"/>
  <c r="H2310" i="1" s="1"/>
  <c r="H2309" i="1" a="1"/>
  <c r="H2309" i="1" s="1"/>
  <c r="H2308" i="1" a="1"/>
  <c r="H2308" i="1" s="1"/>
  <c r="H2307" i="1" a="1"/>
  <c r="H2307" i="1" s="1"/>
  <c r="H2306" i="1" a="1"/>
  <c r="H2306" i="1" s="1"/>
  <c r="H2305" i="1" a="1"/>
  <c r="H2305" i="1" s="1"/>
  <c r="H2304" i="1" a="1"/>
  <c r="H2304" i="1" s="1"/>
  <c r="H2303" i="1" a="1"/>
  <c r="H2303" i="1" s="1"/>
  <c r="H2302" i="1" a="1"/>
  <c r="H2302" i="1" s="1"/>
  <c r="H2301" i="1" a="1"/>
  <c r="H2301" i="1" s="1"/>
  <c r="H2300" i="1" a="1"/>
  <c r="H2300" i="1" s="1"/>
  <c r="H2299" i="1" a="1"/>
  <c r="H2299" i="1" s="1"/>
  <c r="H2298" i="1" a="1"/>
  <c r="H2298" i="1" s="1"/>
  <c r="H2297" i="1" a="1"/>
  <c r="H2297" i="1" s="1"/>
  <c r="H2296" i="1" a="1"/>
  <c r="H2296" i="1" s="1"/>
  <c r="H2295" i="1" a="1"/>
  <c r="H2295" i="1" s="1"/>
  <c r="H2294" i="1" a="1"/>
  <c r="H2294" i="1" s="1"/>
  <c r="H2293" i="1" a="1"/>
  <c r="H2293" i="1" s="1"/>
  <c r="H2292" i="1" a="1"/>
  <c r="H2292" i="1" s="1"/>
  <c r="H2291" i="1" a="1"/>
  <c r="H2291" i="1" s="1"/>
  <c r="H2290" i="1" a="1"/>
  <c r="H2290" i="1" s="1"/>
  <c r="H2289" i="1" a="1"/>
  <c r="H2289" i="1" s="1"/>
  <c r="H2288" i="1" a="1"/>
  <c r="H2288" i="1" s="1"/>
  <c r="H2287" i="1" a="1"/>
  <c r="H2287" i="1" s="1"/>
  <c r="H2286" i="1" a="1"/>
  <c r="H2286" i="1" s="1"/>
  <c r="H2285" i="1" a="1"/>
  <c r="H2285" i="1" s="1"/>
  <c r="H2284" i="1" a="1"/>
  <c r="H2284" i="1" s="1"/>
  <c r="H2283" i="1" a="1"/>
  <c r="H2283" i="1" s="1"/>
  <c r="H2282" i="1" a="1"/>
  <c r="H2282" i="1" s="1"/>
  <c r="H2281" i="1" a="1"/>
  <c r="H2281" i="1" s="1"/>
  <c r="H2280" i="1" a="1"/>
  <c r="H2280" i="1" s="1"/>
  <c r="H2279" i="1" a="1"/>
  <c r="H2279" i="1" s="1"/>
  <c r="H2278" i="1" a="1"/>
  <c r="H2278" i="1" s="1"/>
  <c r="H2277" i="1" a="1"/>
  <c r="H2277" i="1" s="1"/>
  <c r="H2276" i="1" a="1"/>
  <c r="H2276" i="1" s="1"/>
  <c r="H2275" i="1" a="1"/>
  <c r="H2275" i="1" s="1"/>
  <c r="H2274" i="1" a="1"/>
  <c r="H2274" i="1" s="1"/>
  <c r="H2273" i="1" a="1"/>
  <c r="H2273" i="1" s="1"/>
  <c r="H2272" i="1" a="1"/>
  <c r="H2272" i="1" s="1"/>
  <c r="H2271" i="1" a="1"/>
  <c r="H2271" i="1" s="1"/>
  <c r="H2270" i="1" a="1"/>
  <c r="H2270" i="1" s="1"/>
  <c r="H2269" i="1" a="1"/>
  <c r="H2269" i="1" s="1"/>
  <c r="H2268" i="1" a="1"/>
  <c r="H2268" i="1" s="1"/>
  <c r="H2267" i="1" a="1"/>
  <c r="H2267" i="1" s="1"/>
  <c r="H2266" i="1" a="1"/>
  <c r="H2266" i="1" s="1"/>
  <c r="H2265" i="1" a="1"/>
  <c r="H2265" i="1" s="1"/>
  <c r="H2264" i="1" a="1"/>
  <c r="H2264" i="1" s="1"/>
  <c r="H2263" i="1" a="1"/>
  <c r="H2263" i="1" s="1"/>
  <c r="H2262" i="1" a="1"/>
  <c r="H2262" i="1" s="1"/>
  <c r="H2261" i="1" a="1"/>
  <c r="H2261" i="1" s="1"/>
  <c r="H2260" i="1" a="1"/>
  <c r="H2260" i="1" s="1"/>
  <c r="H2259" i="1" a="1"/>
  <c r="H2259" i="1" s="1"/>
  <c r="H2258" i="1" a="1"/>
  <c r="H2258" i="1" s="1"/>
  <c r="H2257" i="1" a="1"/>
  <c r="H2257" i="1" s="1"/>
  <c r="H2256" i="1" a="1"/>
  <c r="H2256" i="1" s="1"/>
  <c r="H2255" i="1" a="1"/>
  <c r="H2255" i="1" s="1"/>
  <c r="H2254" i="1" a="1"/>
  <c r="H2254" i="1" s="1"/>
  <c r="H2253" i="1" a="1"/>
  <c r="H2253" i="1" s="1"/>
  <c r="H2252" i="1" a="1"/>
  <c r="H2252" i="1" s="1"/>
  <c r="H2251" i="1" a="1"/>
  <c r="H2251" i="1" s="1"/>
  <c r="H2250" i="1" a="1"/>
  <c r="H2250" i="1" s="1"/>
  <c r="H2249" i="1" a="1"/>
  <c r="H2249" i="1" s="1"/>
  <c r="H2248" i="1" a="1"/>
  <c r="H2248" i="1" s="1"/>
  <c r="H2247" i="1" a="1"/>
  <c r="H2247" i="1" s="1"/>
  <c r="H2246" i="1" a="1"/>
  <c r="H2246" i="1" s="1"/>
  <c r="H2245" i="1" a="1"/>
  <c r="H2245" i="1" s="1"/>
  <c r="H2244" i="1" a="1"/>
  <c r="H2244" i="1" s="1"/>
  <c r="H2243" i="1" a="1"/>
  <c r="H2243" i="1" s="1"/>
  <c r="H2242" i="1" a="1"/>
  <c r="H2242" i="1" s="1"/>
  <c r="H2241" i="1" a="1"/>
  <c r="H2241" i="1" s="1"/>
  <c r="H2240" i="1" a="1"/>
  <c r="H2240" i="1" s="1"/>
  <c r="H2239" i="1" a="1"/>
  <c r="H2239" i="1" s="1"/>
  <c r="H2238" i="1" a="1"/>
  <c r="H2238" i="1" s="1"/>
  <c r="H2237" i="1" a="1"/>
  <c r="H2237" i="1" s="1"/>
  <c r="H2236" i="1" a="1"/>
  <c r="H2236" i="1" s="1"/>
  <c r="H2235" i="1" a="1"/>
  <c r="H2235" i="1" s="1"/>
  <c r="H2234" i="1" a="1"/>
  <c r="H2234" i="1" s="1"/>
  <c r="H2233" i="1" a="1"/>
  <c r="H2233" i="1" s="1"/>
  <c r="H2232" i="1" a="1"/>
  <c r="H2232" i="1" s="1"/>
  <c r="H2231" i="1" a="1"/>
  <c r="H2231" i="1" s="1"/>
  <c r="H2230" i="1" a="1"/>
  <c r="H2230" i="1" s="1"/>
  <c r="H2229" i="1" a="1"/>
  <c r="H2229" i="1" s="1"/>
  <c r="H2228" i="1" a="1"/>
  <c r="H2228" i="1" s="1"/>
  <c r="H2227" i="1" a="1"/>
  <c r="H2227" i="1" s="1"/>
  <c r="H2226" i="1" a="1"/>
  <c r="H2226" i="1" s="1"/>
  <c r="H2225" i="1" a="1"/>
  <c r="H2225" i="1" s="1"/>
  <c r="H2224" i="1" a="1"/>
  <c r="H2224" i="1" s="1"/>
  <c r="H2223" i="1" a="1"/>
  <c r="H2223" i="1" s="1"/>
  <c r="H2222" i="1" a="1"/>
  <c r="H2222" i="1" s="1"/>
  <c r="H2221" i="1" a="1"/>
  <c r="H2221" i="1" s="1"/>
  <c r="H2220" i="1" a="1"/>
  <c r="H2220" i="1" s="1"/>
  <c r="H2219" i="1" a="1"/>
  <c r="H2219" i="1" s="1"/>
  <c r="H2218" i="1" a="1"/>
  <c r="H2218" i="1" s="1"/>
  <c r="H2217" i="1" a="1"/>
  <c r="H2217" i="1" s="1"/>
  <c r="H2216" i="1" a="1"/>
  <c r="H2216" i="1" s="1"/>
  <c r="H2215" i="1" a="1"/>
  <c r="H2215" i="1" s="1"/>
  <c r="H2214" i="1" a="1"/>
  <c r="H2214" i="1" s="1"/>
  <c r="H2213" i="1" a="1"/>
  <c r="H2213" i="1" s="1"/>
  <c r="H2212" i="1" a="1"/>
  <c r="H2212" i="1" s="1"/>
  <c r="H2211" i="1" a="1"/>
  <c r="H2211" i="1" s="1"/>
  <c r="H2210" i="1" a="1"/>
  <c r="H2210" i="1" s="1"/>
  <c r="H2209" i="1" a="1"/>
  <c r="H2209" i="1" s="1"/>
  <c r="H2208" i="1" a="1"/>
  <c r="H2208" i="1" s="1"/>
  <c r="H2207" i="1" a="1"/>
  <c r="H2207" i="1" s="1"/>
  <c r="H2206" i="1" a="1"/>
  <c r="H2206" i="1" s="1"/>
  <c r="H2205" i="1" a="1"/>
  <c r="H2205" i="1" s="1"/>
  <c r="H2204" i="1" a="1"/>
  <c r="H2204" i="1" s="1"/>
  <c r="H2203" i="1" a="1"/>
  <c r="H2203" i="1" s="1"/>
  <c r="H2202" i="1" a="1"/>
  <c r="H2202" i="1" s="1"/>
  <c r="H2201" i="1" a="1"/>
  <c r="H2201" i="1" s="1"/>
  <c r="H2200" i="1" a="1"/>
  <c r="H2200" i="1" s="1"/>
  <c r="H2199" i="1" a="1"/>
  <c r="H2199" i="1" s="1"/>
  <c r="H2198" i="1" a="1"/>
  <c r="H2198" i="1" s="1"/>
  <c r="H2197" i="1" a="1"/>
  <c r="H2197" i="1" s="1"/>
  <c r="H2196" i="1" a="1"/>
  <c r="H2196" i="1" s="1"/>
  <c r="H2195" i="1" a="1"/>
  <c r="H2195" i="1" s="1"/>
  <c r="H2194" i="1" a="1"/>
  <c r="H2194" i="1" s="1"/>
  <c r="H2193" i="1" a="1"/>
  <c r="H2193" i="1" s="1"/>
  <c r="H2192" i="1" a="1"/>
  <c r="H2192" i="1" s="1"/>
  <c r="H2191" i="1" a="1"/>
  <c r="H2191" i="1" s="1"/>
  <c r="H2190" i="1" a="1"/>
  <c r="H2190" i="1" s="1"/>
  <c r="H2189" i="1" a="1"/>
  <c r="H2189" i="1" s="1"/>
  <c r="H2188" i="1" a="1"/>
  <c r="H2188" i="1" s="1"/>
  <c r="H2187" i="1" a="1"/>
  <c r="H2187" i="1" s="1"/>
  <c r="H2186" i="1" a="1"/>
  <c r="H2186" i="1" s="1"/>
  <c r="H2185" i="1" a="1"/>
  <c r="H2185" i="1" s="1"/>
  <c r="H2184" i="1" a="1"/>
  <c r="H2184" i="1" s="1"/>
  <c r="H2183" i="1" a="1"/>
  <c r="H2183" i="1" s="1"/>
  <c r="H2182" i="1" a="1"/>
  <c r="H2182" i="1" s="1"/>
  <c r="H2181" i="1" a="1"/>
  <c r="H2181" i="1" s="1"/>
  <c r="H2180" i="1" a="1"/>
  <c r="H2180" i="1" s="1"/>
  <c r="H2179" i="1" a="1"/>
  <c r="H2179" i="1" s="1"/>
  <c r="H2178" i="1" a="1"/>
  <c r="H2178" i="1" s="1"/>
  <c r="H2177" i="1" a="1"/>
  <c r="H2177" i="1" s="1"/>
  <c r="H2176" i="1" a="1"/>
  <c r="H2176" i="1" s="1"/>
  <c r="H2175" i="1" a="1"/>
  <c r="H2175" i="1" s="1"/>
  <c r="H2174" i="1" a="1"/>
  <c r="H2174" i="1" s="1"/>
  <c r="H2173" i="1" a="1"/>
  <c r="H2173" i="1" s="1"/>
  <c r="H2172" i="1" a="1"/>
  <c r="H2172" i="1" s="1"/>
  <c r="H2171" i="1" a="1"/>
  <c r="H2171" i="1" s="1"/>
  <c r="H2170" i="1" a="1"/>
  <c r="H2170" i="1" s="1"/>
  <c r="H2169" i="1" a="1"/>
  <c r="H2169" i="1" s="1"/>
  <c r="H2168" i="1" a="1"/>
  <c r="H2168" i="1" s="1"/>
  <c r="H2167" i="1" a="1"/>
  <c r="H2167" i="1" s="1"/>
  <c r="H2166" i="1" a="1"/>
  <c r="H2166" i="1" s="1"/>
  <c r="H2165" i="1" a="1"/>
  <c r="H2165" i="1" s="1"/>
  <c r="H2164" i="1" a="1"/>
  <c r="H2164" i="1" s="1"/>
  <c r="H2163" i="1" a="1"/>
  <c r="H2163" i="1" s="1"/>
  <c r="H2162" i="1" a="1"/>
  <c r="H2162" i="1" s="1"/>
  <c r="H2161" i="1" a="1"/>
  <c r="H2161" i="1" s="1"/>
  <c r="H2160" i="1" a="1"/>
  <c r="H2160" i="1" s="1"/>
  <c r="H2159" i="1" a="1"/>
  <c r="H2159" i="1" s="1"/>
  <c r="H2158" i="1" a="1"/>
  <c r="H2158" i="1" s="1"/>
  <c r="H2157" i="1" a="1"/>
  <c r="H2157" i="1" s="1"/>
  <c r="H2156" i="1" a="1"/>
  <c r="H2156" i="1" s="1"/>
  <c r="H2155" i="1" a="1"/>
  <c r="H2155" i="1" s="1"/>
  <c r="H2154" i="1" a="1"/>
  <c r="H2154" i="1" s="1"/>
  <c r="H2153" i="1" a="1"/>
  <c r="H2153" i="1" s="1"/>
  <c r="H2152" i="1" a="1"/>
  <c r="H2152" i="1" s="1"/>
  <c r="H2151" i="1" a="1"/>
  <c r="H2151" i="1" s="1"/>
  <c r="H2150" i="1" a="1"/>
  <c r="H2150" i="1" s="1"/>
  <c r="H2149" i="1" a="1"/>
  <c r="H2149" i="1" s="1"/>
  <c r="H2148" i="1" a="1"/>
  <c r="H2148" i="1" s="1"/>
  <c r="H2147" i="1" a="1"/>
  <c r="H2147" i="1" s="1"/>
  <c r="H2146" i="1" a="1"/>
  <c r="H2146" i="1" s="1"/>
  <c r="H2145" i="1" a="1"/>
  <c r="H2145" i="1" s="1"/>
  <c r="H2144" i="1" a="1"/>
  <c r="H2144" i="1" s="1"/>
  <c r="H2143" i="1" a="1"/>
  <c r="H2143" i="1" s="1"/>
  <c r="H2142" i="1" a="1"/>
  <c r="H2142" i="1" s="1"/>
  <c r="H2141" i="1" a="1"/>
  <c r="H2141" i="1" s="1"/>
  <c r="H2140" i="1" a="1"/>
  <c r="H2140" i="1" s="1"/>
  <c r="H2139" i="1" a="1"/>
  <c r="H2139" i="1" s="1"/>
  <c r="H2138" i="1" a="1"/>
  <c r="H2138" i="1" s="1"/>
  <c r="H2137" i="1" a="1"/>
  <c r="H2137" i="1" s="1"/>
  <c r="H2136" i="1" a="1"/>
  <c r="H2136" i="1" s="1"/>
  <c r="H2135" i="1" a="1"/>
  <c r="H2135" i="1" s="1"/>
  <c r="H2134" i="1" a="1"/>
  <c r="H2134" i="1" s="1"/>
  <c r="H2133" i="1" a="1"/>
  <c r="H2133" i="1" s="1"/>
  <c r="H2132" i="1" a="1"/>
  <c r="H2132" i="1" s="1"/>
  <c r="H2131" i="1" a="1"/>
  <c r="H2131" i="1" s="1"/>
  <c r="H2130" i="1" a="1"/>
  <c r="H2130" i="1" s="1"/>
  <c r="H2129" i="1" a="1"/>
  <c r="H2129" i="1" s="1"/>
  <c r="H2128" i="1" a="1"/>
  <c r="H2128" i="1" s="1"/>
  <c r="H2127" i="1" a="1"/>
  <c r="H2127" i="1" s="1"/>
  <c r="H2126" i="1" a="1"/>
  <c r="H2126" i="1" s="1"/>
  <c r="H2125" i="1" a="1"/>
  <c r="H2125" i="1" s="1"/>
  <c r="H2124" i="1" a="1"/>
  <c r="H2124" i="1" s="1"/>
  <c r="H2123" i="1" a="1"/>
  <c r="H2123" i="1" s="1"/>
  <c r="H2122" i="1" a="1"/>
  <c r="H2122" i="1" s="1"/>
  <c r="H2121" i="1" a="1"/>
  <c r="H2121" i="1" s="1"/>
  <c r="H2120" i="1" a="1"/>
  <c r="H2120" i="1" s="1"/>
  <c r="H2119" i="1" a="1"/>
  <c r="H2119" i="1" s="1"/>
  <c r="H2118" i="1" a="1"/>
  <c r="H2118" i="1" s="1"/>
  <c r="H2117" i="1" a="1"/>
  <c r="H2117" i="1" s="1"/>
  <c r="H2116" i="1" a="1"/>
  <c r="H2116" i="1" s="1"/>
  <c r="H2115" i="1" a="1"/>
  <c r="H2115" i="1" s="1"/>
  <c r="H2114" i="1" a="1"/>
  <c r="H2114" i="1" s="1"/>
  <c r="H2113" i="1" a="1"/>
  <c r="H2113" i="1" s="1"/>
  <c r="H2112" i="1" a="1"/>
  <c r="H2112" i="1" s="1"/>
  <c r="H2111" i="1" a="1"/>
  <c r="H2111" i="1" s="1"/>
  <c r="H2110" i="1" a="1"/>
  <c r="H2110" i="1" s="1"/>
  <c r="H2109" i="1" a="1"/>
  <c r="H2109" i="1" s="1"/>
  <c r="H2108" i="1" a="1"/>
  <c r="H2108" i="1" s="1"/>
  <c r="H2107" i="1" a="1"/>
  <c r="H2107" i="1" s="1"/>
  <c r="H2106" i="1" a="1"/>
  <c r="H2106" i="1" s="1"/>
  <c r="H2105" i="1" a="1"/>
  <c r="H2105" i="1" s="1"/>
  <c r="H2104" i="1" a="1"/>
  <c r="H2104" i="1" s="1"/>
  <c r="H2103" i="1" a="1"/>
  <c r="H2103" i="1" s="1"/>
  <c r="H2102" i="1" a="1"/>
  <c r="H2102" i="1" s="1"/>
  <c r="H2101" i="1" a="1"/>
  <c r="H2101" i="1" s="1"/>
  <c r="H2100" i="1" a="1"/>
  <c r="H2100" i="1" s="1"/>
  <c r="H2099" i="1" a="1"/>
  <c r="H2099" i="1" s="1"/>
  <c r="H2098" i="1" a="1"/>
  <c r="H2098" i="1" s="1"/>
  <c r="H2097" i="1" a="1"/>
  <c r="H2097" i="1" s="1"/>
  <c r="H2096" i="1" a="1"/>
  <c r="H2096" i="1" s="1"/>
  <c r="H2095" i="1" a="1"/>
  <c r="H2095" i="1" s="1"/>
  <c r="H2094" i="1" a="1"/>
  <c r="H2094" i="1" s="1"/>
  <c r="H2093" i="1" a="1"/>
  <c r="H2093" i="1" s="1"/>
  <c r="H2092" i="1" a="1"/>
  <c r="H2092" i="1" s="1"/>
  <c r="H2091" i="1" a="1"/>
  <c r="H2091" i="1" s="1"/>
  <c r="H2090" i="1" a="1"/>
  <c r="H2090" i="1" s="1"/>
  <c r="H2089" i="1" a="1"/>
  <c r="H2089" i="1" s="1"/>
  <c r="H2088" i="1" a="1"/>
  <c r="H2088" i="1" s="1"/>
  <c r="H2087" i="1" a="1"/>
  <c r="H2087" i="1" s="1"/>
  <c r="H2086" i="1" a="1"/>
  <c r="H2086" i="1" s="1"/>
  <c r="H2085" i="1" a="1"/>
  <c r="H2085" i="1" s="1"/>
  <c r="H2084" i="1" a="1"/>
  <c r="H2084" i="1" s="1"/>
  <c r="H2083" i="1" a="1"/>
  <c r="H2083" i="1" s="1"/>
  <c r="H2082" i="1" a="1"/>
  <c r="H2082" i="1" s="1"/>
  <c r="H2081" i="1" a="1"/>
  <c r="H2081" i="1" s="1"/>
  <c r="H2080" i="1" a="1"/>
  <c r="H2080" i="1" s="1"/>
  <c r="H2079" i="1" a="1"/>
  <c r="H2079" i="1" s="1"/>
  <c r="H2078" i="1" a="1"/>
  <c r="H2078" i="1" s="1"/>
  <c r="H2077" i="1" a="1"/>
  <c r="H2077" i="1" s="1"/>
  <c r="H2076" i="1" a="1"/>
  <c r="H2076" i="1" s="1"/>
  <c r="H2075" i="1" a="1"/>
  <c r="H2075" i="1" s="1"/>
  <c r="H2074" i="1" a="1"/>
  <c r="H2074" i="1" s="1"/>
  <c r="H2073" i="1" a="1"/>
  <c r="H2073" i="1" s="1"/>
  <c r="H2072" i="1" a="1"/>
  <c r="H2072" i="1" s="1"/>
  <c r="H2071" i="1" a="1"/>
  <c r="H2071" i="1" s="1"/>
  <c r="H2070" i="1" a="1"/>
  <c r="H2070" i="1" s="1"/>
  <c r="H2069" i="1" a="1"/>
  <c r="H2069" i="1" s="1"/>
  <c r="H2068" i="1" a="1"/>
  <c r="H2068" i="1" s="1"/>
  <c r="H2067" i="1" a="1"/>
  <c r="H2067" i="1" s="1"/>
  <c r="H2066" i="1" a="1"/>
  <c r="H2066" i="1" s="1"/>
  <c r="H2065" i="1" a="1"/>
  <c r="H2065" i="1" s="1"/>
  <c r="H2064" i="1" a="1"/>
  <c r="H2064" i="1" s="1"/>
  <c r="H2063" i="1" a="1"/>
  <c r="H2063" i="1" s="1"/>
  <c r="H2062" i="1" a="1"/>
  <c r="H2062" i="1" s="1"/>
  <c r="H2061" i="1" a="1"/>
  <c r="H2061" i="1" s="1"/>
  <c r="H2060" i="1" a="1"/>
  <c r="H2060" i="1" s="1"/>
  <c r="H2059" i="1" a="1"/>
  <c r="H2059" i="1" s="1"/>
  <c r="H2058" i="1" a="1"/>
  <c r="H2058" i="1" s="1"/>
  <c r="H2057" i="1" a="1"/>
  <c r="H2057" i="1" s="1"/>
  <c r="H2056" i="1" a="1"/>
  <c r="H2056" i="1" s="1"/>
  <c r="H2055" i="1" a="1"/>
  <c r="H2055" i="1" s="1"/>
  <c r="H2054" i="1" a="1"/>
  <c r="H2054" i="1" s="1"/>
  <c r="H2053" i="1" a="1"/>
  <c r="H2053" i="1" s="1"/>
  <c r="H2052" i="1" a="1"/>
  <c r="H2052" i="1" s="1"/>
  <c r="H2051" i="1" a="1"/>
  <c r="H2051" i="1" s="1"/>
  <c r="H2050" i="1" a="1"/>
  <c r="H2050" i="1" s="1"/>
  <c r="H2049" i="1" a="1"/>
  <c r="H2049" i="1" s="1"/>
  <c r="H2048" i="1" a="1"/>
  <c r="H2048" i="1" s="1"/>
  <c r="H2047" i="1" a="1"/>
  <c r="H2047" i="1" s="1"/>
  <c r="H2046" i="1" a="1"/>
  <c r="H2046" i="1" s="1"/>
  <c r="H2045" i="1" a="1"/>
  <c r="H2045" i="1" s="1"/>
  <c r="H2044" i="1" a="1"/>
  <c r="H2044" i="1" s="1"/>
  <c r="H2043" i="1" a="1"/>
  <c r="H2043" i="1" s="1"/>
  <c r="H2042" i="1" a="1"/>
  <c r="H2042" i="1" s="1"/>
  <c r="H2041" i="1" a="1"/>
  <c r="H2041" i="1" s="1"/>
  <c r="H2040" i="1" a="1"/>
  <c r="H2040" i="1" s="1"/>
  <c r="H2039" i="1" a="1"/>
  <c r="H2039" i="1" s="1"/>
  <c r="H2038" i="1" a="1"/>
  <c r="H2038" i="1" s="1"/>
  <c r="H2037" i="1" a="1"/>
  <c r="H2037" i="1" s="1"/>
  <c r="H2036" i="1" a="1"/>
  <c r="H2036" i="1" s="1"/>
  <c r="H2035" i="1" a="1"/>
  <c r="H2035" i="1" s="1"/>
  <c r="H2034" i="1" a="1"/>
  <c r="H2034" i="1" s="1"/>
  <c r="H2033" i="1" a="1"/>
  <c r="H2033" i="1" s="1"/>
  <c r="H2032" i="1" a="1"/>
  <c r="H2032" i="1" s="1"/>
  <c r="H2031" i="1" a="1"/>
  <c r="H2031" i="1" s="1"/>
  <c r="H2030" i="1" a="1"/>
  <c r="H2030" i="1" s="1"/>
  <c r="H2029" i="1" a="1"/>
  <c r="H2029" i="1" s="1"/>
  <c r="H2028" i="1" a="1"/>
  <c r="H2028" i="1" s="1"/>
  <c r="H2027" i="1" a="1"/>
  <c r="H2027" i="1" s="1"/>
  <c r="H2026" i="1" a="1"/>
  <c r="H2026" i="1" s="1"/>
  <c r="H2025" i="1" a="1"/>
  <c r="H2025" i="1" s="1"/>
  <c r="H2024" i="1" a="1"/>
  <c r="H2024" i="1" s="1"/>
  <c r="H2023" i="1" a="1"/>
  <c r="H2023" i="1" s="1"/>
  <c r="H2022" i="1" a="1"/>
  <c r="H2022" i="1" s="1"/>
  <c r="H2021" i="1" a="1"/>
  <c r="H2021" i="1" s="1"/>
  <c r="H2020" i="1" a="1"/>
  <c r="H2020" i="1" s="1"/>
  <c r="H2019" i="1" a="1"/>
  <c r="H2019" i="1" s="1"/>
  <c r="H2018" i="1" a="1"/>
  <c r="H2018" i="1" s="1"/>
  <c r="H2017" i="1" a="1"/>
  <c r="H2017" i="1" s="1"/>
  <c r="H2016" i="1" a="1"/>
  <c r="H2016" i="1" s="1"/>
  <c r="H2015" i="1" a="1"/>
  <c r="H2015" i="1" s="1"/>
  <c r="H2014" i="1" a="1"/>
  <c r="H2014" i="1" s="1"/>
  <c r="H2013" i="1" a="1"/>
  <c r="H2013" i="1" s="1"/>
  <c r="H2012" i="1" a="1"/>
  <c r="H2012" i="1" s="1"/>
  <c r="H2011" i="1" a="1"/>
  <c r="H2011" i="1" s="1"/>
  <c r="H2010" i="1" a="1"/>
  <c r="H2010" i="1" s="1"/>
  <c r="H2009" i="1" a="1"/>
  <c r="H2009" i="1" s="1"/>
  <c r="H2008" i="1" a="1"/>
  <c r="H2008" i="1" s="1"/>
  <c r="H2007" i="1" a="1"/>
  <c r="H2007" i="1" s="1"/>
  <c r="H2006" i="1" a="1"/>
  <c r="H2006" i="1" s="1"/>
  <c r="H2005" i="1" a="1"/>
  <c r="H2005" i="1" s="1"/>
  <c r="H2004" i="1" a="1"/>
  <c r="H2004" i="1" s="1"/>
  <c r="H2003" i="1" a="1"/>
  <c r="H2003" i="1" s="1"/>
  <c r="H2002" i="1" a="1"/>
  <c r="H2002" i="1" s="1"/>
  <c r="H2001" i="1" a="1"/>
  <c r="H2001" i="1" s="1"/>
  <c r="H2000" i="1" a="1"/>
  <c r="H2000" i="1" s="1"/>
  <c r="H1999" i="1" a="1"/>
  <c r="H1999" i="1" s="1"/>
  <c r="H1998" i="1" a="1"/>
  <c r="H1998" i="1" s="1"/>
  <c r="H1997" i="1" a="1"/>
  <c r="H1997" i="1" s="1"/>
  <c r="H1996" i="1" a="1"/>
  <c r="H1996" i="1" s="1"/>
  <c r="H1995" i="1" a="1"/>
  <c r="H1995" i="1" s="1"/>
  <c r="H1994" i="1" a="1"/>
  <c r="H1994" i="1" s="1"/>
  <c r="H1993" i="1" a="1"/>
  <c r="H1993" i="1" s="1"/>
  <c r="H1992" i="1" a="1"/>
  <c r="H1992" i="1" s="1"/>
  <c r="H1991" i="1" a="1"/>
  <c r="H1991" i="1" s="1"/>
  <c r="H1990" i="1" a="1"/>
  <c r="H1990" i="1" s="1"/>
  <c r="H1989" i="1" a="1"/>
  <c r="H1989" i="1" s="1"/>
  <c r="H1988" i="1" a="1"/>
  <c r="H1988" i="1" s="1"/>
  <c r="H1987" i="1" a="1"/>
  <c r="H1987" i="1" s="1"/>
  <c r="H1986" i="1" a="1"/>
  <c r="H1986" i="1" s="1"/>
  <c r="H1985" i="1" a="1"/>
  <c r="H1985" i="1" s="1"/>
  <c r="H1984" i="1" a="1"/>
  <c r="H1984" i="1" s="1"/>
  <c r="H1983" i="1" a="1"/>
  <c r="H1983" i="1" s="1"/>
  <c r="H1982" i="1" a="1"/>
  <c r="H1982" i="1" s="1"/>
  <c r="H1981" i="1" a="1"/>
  <c r="H1981" i="1" s="1"/>
  <c r="H1980" i="1" a="1"/>
  <c r="H1980" i="1" s="1"/>
  <c r="H1979" i="1" a="1"/>
  <c r="H1979" i="1" s="1"/>
  <c r="H1978" i="1" a="1"/>
  <c r="H1978" i="1" s="1"/>
  <c r="H1977" i="1" a="1"/>
  <c r="H1977" i="1" s="1"/>
  <c r="H1976" i="1" a="1"/>
  <c r="H1976" i="1" s="1"/>
  <c r="H1975" i="1" a="1"/>
  <c r="H1975" i="1" s="1"/>
  <c r="H1974" i="1" a="1"/>
  <c r="H1974" i="1" s="1"/>
  <c r="H1973" i="1" a="1"/>
  <c r="H1973" i="1" s="1"/>
  <c r="H1972" i="1" a="1"/>
  <c r="H1972" i="1" s="1"/>
  <c r="H1971" i="1" a="1"/>
  <c r="H1971" i="1" s="1"/>
  <c r="H1970" i="1" a="1"/>
  <c r="H1970" i="1" s="1"/>
  <c r="H1969" i="1" a="1"/>
  <c r="H1969" i="1" s="1"/>
  <c r="H1968" i="1" a="1"/>
  <c r="H1968" i="1" s="1"/>
  <c r="H1967" i="1" a="1"/>
  <c r="H1967" i="1" s="1"/>
  <c r="H1966" i="1" a="1"/>
  <c r="H1966" i="1" s="1"/>
  <c r="H1965" i="1" a="1"/>
  <c r="H1965" i="1" s="1"/>
  <c r="H1964" i="1" a="1"/>
  <c r="H1964" i="1" s="1"/>
  <c r="H1963" i="1" a="1"/>
  <c r="H1963" i="1" s="1"/>
  <c r="H1962" i="1" a="1"/>
  <c r="H1962" i="1" s="1"/>
  <c r="H1961" i="1" a="1"/>
  <c r="H1961" i="1" s="1"/>
  <c r="H1960" i="1" a="1"/>
  <c r="H1960" i="1" s="1"/>
  <c r="H1959" i="1" a="1"/>
  <c r="H1959" i="1" s="1"/>
  <c r="H1958" i="1" a="1"/>
  <c r="H1958" i="1" s="1"/>
  <c r="H1957" i="1" a="1"/>
  <c r="H1957" i="1" s="1"/>
  <c r="H1956" i="1" a="1"/>
  <c r="H1956" i="1" s="1"/>
  <c r="H1955" i="1" a="1"/>
  <c r="H1955" i="1" s="1"/>
  <c r="H1954" i="1" a="1"/>
  <c r="H1954" i="1" s="1"/>
  <c r="H1953" i="1" a="1"/>
  <c r="H1953" i="1" s="1"/>
  <c r="H1952" i="1" a="1"/>
  <c r="H1952" i="1" s="1"/>
  <c r="H1951" i="1" a="1"/>
  <c r="H1951" i="1" s="1"/>
  <c r="H1950" i="1" a="1"/>
  <c r="H1950" i="1" s="1"/>
  <c r="H1949" i="1" a="1"/>
  <c r="H1949" i="1" s="1"/>
  <c r="H1948" i="1" a="1"/>
  <c r="H1948" i="1" s="1"/>
  <c r="H1947" i="1" a="1"/>
  <c r="H1947" i="1" s="1"/>
  <c r="H1946" i="1" a="1"/>
  <c r="H1946" i="1" s="1"/>
  <c r="H1945" i="1" a="1"/>
  <c r="H1945" i="1" s="1"/>
  <c r="H1944" i="1" a="1"/>
  <c r="H1944" i="1" s="1"/>
  <c r="H1943" i="1" a="1"/>
  <c r="H1943" i="1" s="1"/>
  <c r="H1942" i="1" a="1"/>
  <c r="H1942" i="1" s="1"/>
  <c r="H1941" i="1" a="1"/>
  <c r="H1941" i="1" s="1"/>
  <c r="H1940" i="1" a="1"/>
  <c r="H1940" i="1" s="1"/>
  <c r="H1939" i="1" a="1"/>
  <c r="H1939" i="1" s="1"/>
  <c r="H1938" i="1" a="1"/>
  <c r="H1938" i="1" s="1"/>
  <c r="H1937" i="1" a="1"/>
  <c r="H1937" i="1" s="1"/>
  <c r="H1936" i="1" a="1"/>
  <c r="H1936" i="1" s="1"/>
  <c r="H1935" i="1" a="1"/>
  <c r="H1935" i="1" s="1"/>
  <c r="H1934" i="1" a="1"/>
  <c r="H1934" i="1" s="1"/>
  <c r="H1933" i="1" a="1"/>
  <c r="H1933" i="1" s="1"/>
  <c r="H1932" i="1" a="1"/>
  <c r="H1932" i="1" s="1"/>
  <c r="H1931" i="1" a="1"/>
  <c r="H1931" i="1" s="1"/>
  <c r="H1930" i="1" a="1"/>
  <c r="H1930" i="1" s="1"/>
  <c r="H1929" i="1" a="1"/>
  <c r="H1929" i="1" s="1"/>
  <c r="H1928" i="1" a="1"/>
  <c r="H1928" i="1" s="1"/>
  <c r="H1927" i="1" a="1"/>
  <c r="H1927" i="1" s="1"/>
  <c r="H1926" i="1" a="1"/>
  <c r="H1926" i="1" s="1"/>
  <c r="H1925" i="1" a="1"/>
  <c r="H1925" i="1" s="1"/>
  <c r="H1924" i="1" a="1"/>
  <c r="H1924" i="1" s="1"/>
  <c r="H1923" i="1" a="1"/>
  <c r="H1923" i="1" s="1"/>
  <c r="H1922" i="1" a="1"/>
  <c r="H1922" i="1" s="1"/>
  <c r="H1921" i="1" a="1"/>
  <c r="H1921" i="1" s="1"/>
  <c r="H1920" i="1" a="1"/>
  <c r="H1920" i="1" s="1"/>
  <c r="H1919" i="1" a="1"/>
  <c r="H1919" i="1" s="1"/>
  <c r="H1918" i="1" a="1"/>
  <c r="H1918" i="1" s="1"/>
  <c r="H1917" i="1" a="1"/>
  <c r="H1917" i="1" s="1"/>
  <c r="H1916" i="1" a="1"/>
  <c r="H1916" i="1" s="1"/>
  <c r="H1915" i="1" a="1"/>
  <c r="H1915" i="1" s="1"/>
  <c r="H1914" i="1" a="1"/>
  <c r="H1914" i="1" s="1"/>
  <c r="H1913" i="1" a="1"/>
  <c r="H1913" i="1" s="1"/>
  <c r="H1912" i="1" a="1"/>
  <c r="H1912" i="1" s="1"/>
  <c r="H1911" i="1" a="1"/>
  <c r="H1911" i="1" s="1"/>
  <c r="H1910" i="1" a="1"/>
  <c r="H1910" i="1" s="1"/>
  <c r="H1909" i="1" a="1"/>
  <c r="H1909" i="1" s="1"/>
  <c r="H1908" i="1" a="1"/>
  <c r="H1908" i="1" s="1"/>
  <c r="H1907" i="1" a="1"/>
  <c r="H1907" i="1" s="1"/>
  <c r="H1906" i="1" a="1"/>
  <c r="H1906" i="1" s="1"/>
  <c r="H1905" i="1" a="1"/>
  <c r="H1905" i="1" s="1"/>
  <c r="H1904" i="1" a="1"/>
  <c r="H1904" i="1" s="1"/>
  <c r="H1903" i="1" a="1"/>
  <c r="H1903" i="1" s="1"/>
  <c r="H1902" i="1" a="1"/>
  <c r="H1902" i="1" s="1"/>
  <c r="H1901" i="1" a="1"/>
  <c r="H1901" i="1" s="1"/>
  <c r="H1900" i="1" a="1"/>
  <c r="H1900" i="1" s="1"/>
  <c r="H1899" i="1" a="1"/>
  <c r="H1899" i="1" s="1"/>
  <c r="H1898" i="1" a="1"/>
  <c r="H1898" i="1" s="1"/>
  <c r="H1897" i="1" a="1"/>
  <c r="H1897" i="1" s="1"/>
  <c r="H1896" i="1" a="1"/>
  <c r="H1896" i="1" s="1"/>
  <c r="H1895" i="1" a="1"/>
  <c r="H1895" i="1" s="1"/>
  <c r="H1894" i="1" a="1"/>
  <c r="H1894" i="1" s="1"/>
  <c r="H1893" i="1" a="1"/>
  <c r="H1893" i="1" s="1"/>
  <c r="H1892" i="1" a="1"/>
  <c r="H1892" i="1" s="1"/>
  <c r="H1891" i="1" a="1"/>
  <c r="H1891" i="1" s="1"/>
  <c r="H1890" i="1" a="1"/>
  <c r="H1890" i="1" s="1"/>
  <c r="H1889" i="1" a="1"/>
  <c r="H1889" i="1" s="1"/>
  <c r="H1888" i="1" a="1"/>
  <c r="H1888" i="1" s="1"/>
  <c r="H1887" i="1" a="1"/>
  <c r="H1887" i="1" s="1"/>
  <c r="H1886" i="1" a="1"/>
  <c r="H1886" i="1" s="1"/>
  <c r="H1885" i="1" a="1"/>
  <c r="H1885" i="1" s="1"/>
  <c r="H1884" i="1" a="1"/>
  <c r="H1884" i="1" s="1"/>
  <c r="H1883" i="1" a="1"/>
  <c r="H1883" i="1" s="1"/>
  <c r="H1882" i="1" a="1"/>
  <c r="H1882" i="1" s="1"/>
  <c r="H1881" i="1" a="1"/>
  <c r="H1881" i="1" s="1"/>
  <c r="H1880" i="1" a="1"/>
  <c r="H1880" i="1" s="1"/>
  <c r="H1879" i="1" a="1"/>
  <c r="H1879" i="1" s="1"/>
  <c r="H1878" i="1" a="1"/>
  <c r="H1878" i="1" s="1"/>
  <c r="H1877" i="1" a="1"/>
  <c r="H1877" i="1" s="1"/>
  <c r="H1876" i="1" a="1"/>
  <c r="H1876" i="1" s="1"/>
  <c r="H1875" i="1" a="1"/>
  <c r="H1875" i="1" s="1"/>
  <c r="H1874" i="1" a="1"/>
  <c r="H1874" i="1" s="1"/>
  <c r="H1873" i="1" a="1"/>
  <c r="H1873" i="1" s="1"/>
  <c r="H1872" i="1" a="1"/>
  <c r="H1872" i="1" s="1"/>
  <c r="H1871" i="1" a="1"/>
  <c r="H1871" i="1" s="1"/>
  <c r="H1870" i="1" a="1"/>
  <c r="H1870" i="1" s="1"/>
  <c r="H1869" i="1" a="1"/>
  <c r="H1869" i="1" s="1"/>
  <c r="H1868" i="1" a="1"/>
  <c r="H1868" i="1" s="1"/>
  <c r="H1867" i="1" a="1"/>
  <c r="H1867" i="1" s="1"/>
  <c r="H1866" i="1" a="1"/>
  <c r="H1866" i="1" s="1"/>
  <c r="H1865" i="1" a="1"/>
  <c r="H1865" i="1" s="1"/>
  <c r="H1864" i="1" a="1"/>
  <c r="H1864" i="1" s="1"/>
  <c r="H1863" i="1" a="1"/>
  <c r="H1863" i="1" s="1"/>
  <c r="H1862" i="1" a="1"/>
  <c r="H1862" i="1" s="1"/>
  <c r="H1861" i="1" a="1"/>
  <c r="H1861" i="1" s="1"/>
  <c r="H1860" i="1" a="1"/>
  <c r="H1860" i="1" s="1"/>
  <c r="H1859" i="1" a="1"/>
  <c r="H1859" i="1" s="1"/>
  <c r="H1858" i="1" a="1"/>
  <c r="H1858" i="1" s="1"/>
  <c r="H1857" i="1" a="1"/>
  <c r="H1857" i="1" s="1"/>
  <c r="H1856" i="1" a="1"/>
  <c r="H1856" i="1" s="1"/>
  <c r="H1855" i="1" a="1"/>
  <c r="H1855" i="1" s="1"/>
  <c r="H1854" i="1" a="1"/>
  <c r="H1854" i="1" s="1"/>
  <c r="H1853" i="1" a="1"/>
  <c r="H1853" i="1" s="1"/>
  <c r="H1852" i="1" a="1"/>
  <c r="H1852" i="1" s="1"/>
  <c r="H1851" i="1" a="1"/>
  <c r="H1851" i="1" s="1"/>
  <c r="H1850" i="1" a="1"/>
  <c r="H1850" i="1" s="1"/>
  <c r="H1849" i="1" a="1"/>
  <c r="H1849" i="1" s="1"/>
  <c r="H1848" i="1" a="1"/>
  <c r="H1848" i="1" s="1"/>
  <c r="H1847" i="1" a="1"/>
  <c r="H1847" i="1" s="1"/>
  <c r="H1846" i="1" a="1"/>
  <c r="H1846" i="1" s="1"/>
  <c r="H1845" i="1" a="1"/>
  <c r="H1845" i="1" s="1"/>
  <c r="H1844" i="1" a="1"/>
  <c r="H1844" i="1" s="1"/>
  <c r="H1843" i="1" a="1"/>
  <c r="H1843" i="1" s="1"/>
  <c r="H1842" i="1" a="1"/>
  <c r="H1842" i="1" s="1"/>
  <c r="H1841" i="1" a="1"/>
  <c r="H1841" i="1" s="1"/>
  <c r="H1840" i="1" a="1"/>
  <c r="H1840" i="1" s="1"/>
  <c r="H1839" i="1" a="1"/>
  <c r="H1839" i="1" s="1"/>
  <c r="H1838" i="1" a="1"/>
  <c r="H1838" i="1" s="1"/>
  <c r="H1837" i="1" a="1"/>
  <c r="H1837" i="1" s="1"/>
  <c r="H1836" i="1" a="1"/>
  <c r="H1836" i="1" s="1"/>
  <c r="H1835" i="1" a="1"/>
  <c r="H1835" i="1" s="1"/>
  <c r="H1834" i="1" a="1"/>
  <c r="H1834" i="1" s="1"/>
  <c r="H1833" i="1" a="1"/>
  <c r="H1833" i="1" s="1"/>
  <c r="H1832" i="1" a="1"/>
  <c r="H1832" i="1" s="1"/>
  <c r="H1831" i="1" a="1"/>
  <c r="H1831" i="1" s="1"/>
  <c r="H1830" i="1" a="1"/>
  <c r="H1830" i="1" s="1"/>
  <c r="H1829" i="1" a="1"/>
  <c r="H1829" i="1" s="1"/>
  <c r="H1828" i="1" a="1"/>
  <c r="H1828" i="1" s="1"/>
  <c r="H1827" i="1" a="1"/>
  <c r="H1827" i="1" s="1"/>
  <c r="H1826" i="1" a="1"/>
  <c r="H1826" i="1" s="1"/>
  <c r="H1825" i="1" a="1"/>
  <c r="H1825" i="1" s="1"/>
  <c r="H1824" i="1" a="1"/>
  <c r="H1824" i="1" s="1"/>
  <c r="H1823" i="1" a="1"/>
  <c r="H1823" i="1" s="1"/>
  <c r="H1822" i="1" a="1"/>
  <c r="H1822" i="1" s="1"/>
  <c r="H1821" i="1" a="1"/>
  <c r="H1821" i="1" s="1"/>
  <c r="H1820" i="1" a="1"/>
  <c r="H1820" i="1" s="1"/>
  <c r="H1819" i="1" a="1"/>
  <c r="H1819" i="1" s="1"/>
  <c r="H1818" i="1" a="1"/>
  <c r="H1818" i="1" s="1"/>
  <c r="H1817" i="1" a="1"/>
  <c r="H1817" i="1" s="1"/>
  <c r="H1816" i="1" a="1"/>
  <c r="H1816" i="1" s="1"/>
  <c r="H1815" i="1" a="1"/>
  <c r="H1815" i="1" s="1"/>
  <c r="H1814" i="1" a="1"/>
  <c r="H1814" i="1" s="1"/>
  <c r="H1813" i="1" a="1"/>
  <c r="H1813" i="1" s="1"/>
  <c r="H1812" i="1" a="1"/>
  <c r="H1812" i="1" s="1"/>
  <c r="H1811" i="1" a="1"/>
  <c r="H1811" i="1" s="1"/>
  <c r="H1810" i="1" a="1"/>
  <c r="H1810" i="1" s="1"/>
  <c r="H1809" i="1" a="1"/>
  <c r="H1809" i="1" s="1"/>
  <c r="H1808" i="1" a="1"/>
  <c r="H1808" i="1" s="1"/>
  <c r="H1807" i="1" a="1"/>
  <c r="H1807" i="1" s="1"/>
  <c r="H1806" i="1" a="1"/>
  <c r="H1806" i="1" s="1"/>
  <c r="H1805" i="1" a="1"/>
  <c r="H1805" i="1" s="1"/>
  <c r="H1804" i="1" a="1"/>
  <c r="H1804" i="1" s="1"/>
  <c r="H1803" i="1" a="1"/>
  <c r="H1803" i="1" s="1"/>
  <c r="H1802" i="1" a="1"/>
  <c r="H1802" i="1" s="1"/>
  <c r="H1801" i="1" a="1"/>
  <c r="H1801" i="1" s="1"/>
  <c r="H1800" i="1" a="1"/>
  <c r="H1800" i="1" s="1"/>
  <c r="H1799" i="1" a="1"/>
  <c r="H1799" i="1" s="1"/>
  <c r="H1798" i="1" a="1"/>
  <c r="H1798" i="1" s="1"/>
  <c r="H1797" i="1" a="1"/>
  <c r="H1797" i="1" s="1"/>
  <c r="H1796" i="1" a="1"/>
  <c r="H1796" i="1" s="1"/>
  <c r="H1795" i="1" a="1"/>
  <c r="H1795" i="1" s="1"/>
  <c r="H1794" i="1" a="1"/>
  <c r="H1794" i="1" s="1"/>
  <c r="H1793" i="1" a="1"/>
  <c r="H1793" i="1" s="1"/>
  <c r="H1792" i="1" a="1"/>
  <c r="H1792" i="1" s="1"/>
  <c r="H1791" i="1" a="1"/>
  <c r="H1791" i="1" s="1"/>
  <c r="H1790" i="1" a="1"/>
  <c r="H1790" i="1" s="1"/>
  <c r="H1789" i="1" a="1"/>
  <c r="H1789" i="1" s="1"/>
  <c r="H1788" i="1" a="1"/>
  <c r="H1788" i="1" s="1"/>
  <c r="H1787" i="1" a="1"/>
  <c r="H1787" i="1" s="1"/>
  <c r="H1786" i="1" a="1"/>
  <c r="H1786" i="1" s="1"/>
  <c r="H1785" i="1" a="1"/>
  <c r="H1785" i="1" s="1"/>
  <c r="H1784" i="1" a="1"/>
  <c r="H1784" i="1" s="1"/>
  <c r="H1783" i="1" a="1"/>
  <c r="H1783" i="1" s="1"/>
  <c r="H1782" i="1" a="1"/>
  <c r="H1782" i="1" s="1"/>
  <c r="H1781" i="1" a="1"/>
  <c r="H1781" i="1" s="1"/>
  <c r="H1780" i="1" a="1"/>
  <c r="H1780" i="1" s="1"/>
  <c r="H1779" i="1" a="1"/>
  <c r="H1779" i="1" s="1"/>
  <c r="H1778" i="1" a="1"/>
  <c r="H1778" i="1" s="1"/>
  <c r="H1777" i="1" a="1"/>
  <c r="H1777" i="1" s="1"/>
  <c r="H1776" i="1" a="1"/>
  <c r="H1776" i="1" s="1"/>
  <c r="H1775" i="1" a="1"/>
  <c r="H1775" i="1" s="1"/>
  <c r="H1774" i="1" a="1"/>
  <c r="H1774" i="1" s="1"/>
  <c r="H1773" i="1" a="1"/>
  <c r="H1773" i="1" s="1"/>
  <c r="H1772" i="1" a="1"/>
  <c r="H1772" i="1" s="1"/>
  <c r="H1771" i="1" a="1"/>
  <c r="H1771" i="1" s="1"/>
  <c r="H1770" i="1" a="1"/>
  <c r="H1770" i="1" s="1"/>
  <c r="H1769" i="1" a="1"/>
  <c r="H1769" i="1" s="1"/>
  <c r="H1768" i="1" a="1"/>
  <c r="H1768" i="1" s="1"/>
  <c r="H1767" i="1" a="1"/>
  <c r="H1767" i="1" s="1"/>
  <c r="H1766" i="1" a="1"/>
  <c r="H1766" i="1" s="1"/>
  <c r="H1765" i="1" a="1"/>
  <c r="H1765" i="1" s="1"/>
  <c r="H1764" i="1" a="1"/>
  <c r="H1764" i="1" s="1"/>
  <c r="H1763" i="1" a="1"/>
  <c r="H1763" i="1" s="1"/>
  <c r="H1762" i="1" a="1"/>
  <c r="H1762" i="1" s="1"/>
  <c r="H1761" i="1" a="1"/>
  <c r="H1761" i="1" s="1"/>
  <c r="H1760" i="1" a="1"/>
  <c r="H1760" i="1" s="1"/>
  <c r="H1759" i="1" a="1"/>
  <c r="H1759" i="1" s="1"/>
  <c r="H1758" i="1" a="1"/>
  <c r="H1758" i="1" s="1"/>
  <c r="H1757" i="1" a="1"/>
  <c r="H1757" i="1" s="1"/>
  <c r="H1756" i="1" a="1"/>
  <c r="H1756" i="1" s="1"/>
  <c r="H1755" i="1" a="1"/>
  <c r="H1755" i="1" s="1"/>
  <c r="H1754" i="1" a="1"/>
  <c r="H1754" i="1" s="1"/>
  <c r="H1753" i="1" a="1"/>
  <c r="H1753" i="1" s="1"/>
  <c r="H1752" i="1" a="1"/>
  <c r="H1752" i="1" s="1"/>
  <c r="H1751" i="1" a="1"/>
  <c r="H1751" i="1" s="1"/>
  <c r="H1750" i="1" a="1"/>
  <c r="H1750" i="1" s="1"/>
  <c r="H1749" i="1" a="1"/>
  <c r="H1749" i="1" s="1"/>
  <c r="H1748" i="1" a="1"/>
  <c r="H1748" i="1" s="1"/>
  <c r="H1747" i="1" a="1"/>
  <c r="H1747" i="1" s="1"/>
  <c r="H1746" i="1" a="1"/>
  <c r="H1746" i="1" s="1"/>
  <c r="H1745" i="1" a="1"/>
  <c r="H1745" i="1" s="1"/>
  <c r="H1744" i="1" a="1"/>
  <c r="H1744" i="1" s="1"/>
  <c r="H1743" i="1" a="1"/>
  <c r="H1743" i="1" s="1"/>
  <c r="H1742" i="1" a="1"/>
  <c r="H1742" i="1" s="1"/>
  <c r="H1741" i="1" a="1"/>
  <c r="H1741" i="1" s="1"/>
  <c r="H1740" i="1" a="1"/>
  <c r="H1740" i="1" s="1"/>
  <c r="H1739" i="1" a="1"/>
  <c r="H1739" i="1" s="1"/>
  <c r="H1738" i="1" a="1"/>
  <c r="H1738" i="1" s="1"/>
  <c r="H1737" i="1" a="1"/>
  <c r="H1737" i="1" s="1"/>
  <c r="H1736" i="1" a="1"/>
  <c r="H1736" i="1" s="1"/>
  <c r="H1735" i="1" a="1"/>
  <c r="H1735" i="1" s="1"/>
  <c r="H1734" i="1" a="1"/>
  <c r="H1734" i="1" s="1"/>
  <c r="H1733" i="1" a="1"/>
  <c r="H1733" i="1" s="1"/>
  <c r="H1732" i="1" a="1"/>
  <c r="H1732" i="1" s="1"/>
  <c r="H1731" i="1" a="1"/>
  <c r="H1731" i="1" s="1"/>
  <c r="H1730" i="1" a="1"/>
  <c r="H1730" i="1" s="1"/>
  <c r="H1729" i="1" a="1"/>
  <c r="H1729" i="1" s="1"/>
  <c r="H1728" i="1" a="1"/>
  <c r="H1728" i="1" s="1"/>
  <c r="H1727" i="1" a="1"/>
  <c r="H1727" i="1" s="1"/>
  <c r="H1726" i="1" a="1"/>
  <c r="H1726" i="1" s="1"/>
  <c r="H1725" i="1" a="1"/>
  <c r="H1725" i="1" s="1"/>
  <c r="H1724" i="1" a="1"/>
  <c r="H1724" i="1" s="1"/>
  <c r="H1723" i="1" a="1"/>
  <c r="H1723" i="1" s="1"/>
  <c r="H1722" i="1" a="1"/>
  <c r="H1722" i="1" s="1"/>
  <c r="H1721" i="1" a="1"/>
  <c r="H1721" i="1" s="1"/>
  <c r="H1720" i="1" a="1"/>
  <c r="H1720" i="1" s="1"/>
  <c r="H1719" i="1" a="1"/>
  <c r="H1719" i="1" s="1"/>
  <c r="H1718" i="1" a="1"/>
  <c r="H1718" i="1" s="1"/>
  <c r="H1717" i="1" a="1"/>
  <c r="H1717" i="1" s="1"/>
  <c r="H1716" i="1" a="1"/>
  <c r="H1716" i="1" s="1"/>
  <c r="H1715" i="1" a="1"/>
  <c r="H1715" i="1" s="1"/>
  <c r="H1714" i="1" a="1"/>
  <c r="H1714" i="1" s="1"/>
  <c r="H1713" i="1" a="1"/>
  <c r="H1713" i="1" s="1"/>
  <c r="H1712" i="1" a="1"/>
  <c r="H1712" i="1" s="1"/>
  <c r="H1711" i="1" a="1"/>
  <c r="H1711" i="1" s="1"/>
  <c r="H1710" i="1" a="1"/>
  <c r="H1710" i="1" s="1"/>
  <c r="H1709" i="1" a="1"/>
  <c r="H1709" i="1" s="1"/>
  <c r="H1708" i="1" a="1"/>
  <c r="H1708" i="1" s="1"/>
  <c r="H1707" i="1" a="1"/>
  <c r="H1707" i="1" s="1"/>
  <c r="H1706" i="1" a="1"/>
  <c r="H1706" i="1" s="1"/>
  <c r="H1705" i="1" a="1"/>
  <c r="H1705" i="1" s="1"/>
  <c r="H1704" i="1" a="1"/>
  <c r="H1704" i="1" s="1"/>
  <c r="H1703" i="1" a="1"/>
  <c r="H1703" i="1" s="1"/>
  <c r="H1702" i="1" a="1"/>
  <c r="H1702" i="1" s="1"/>
  <c r="H1701" i="1" a="1"/>
  <c r="H1701" i="1" s="1"/>
  <c r="H1700" i="1" a="1"/>
  <c r="H1700" i="1" s="1"/>
  <c r="H1699" i="1" a="1"/>
  <c r="H1699" i="1" s="1"/>
  <c r="H1698" i="1" a="1"/>
  <c r="H1698" i="1" s="1"/>
  <c r="H1697" i="1" a="1"/>
  <c r="H1697" i="1" s="1"/>
  <c r="H1696" i="1" a="1"/>
  <c r="H1696" i="1" s="1"/>
  <c r="H1695" i="1" a="1"/>
  <c r="H1695" i="1" s="1"/>
  <c r="H1694" i="1" a="1"/>
  <c r="H1694" i="1" s="1"/>
  <c r="H1693" i="1" a="1"/>
  <c r="H1693" i="1" s="1"/>
  <c r="H1692" i="1" a="1"/>
  <c r="H1692" i="1" s="1"/>
  <c r="H1691" i="1" a="1"/>
  <c r="H1691" i="1" s="1"/>
  <c r="H1690" i="1" a="1"/>
  <c r="H1690" i="1" s="1"/>
  <c r="H1689" i="1" a="1"/>
  <c r="H1689" i="1" s="1"/>
  <c r="H1688" i="1" a="1"/>
  <c r="H1688" i="1" s="1"/>
  <c r="H1687" i="1" a="1"/>
  <c r="H1687" i="1" s="1"/>
  <c r="H1686" i="1" a="1"/>
  <c r="H1686" i="1" s="1"/>
  <c r="H1685" i="1" a="1"/>
  <c r="H1685" i="1" s="1"/>
  <c r="H1684" i="1" a="1"/>
  <c r="H1684" i="1" s="1"/>
  <c r="H1683" i="1" a="1"/>
  <c r="H1683" i="1" s="1"/>
  <c r="H1682" i="1" a="1"/>
  <c r="H1682" i="1" s="1"/>
  <c r="H1681" i="1" a="1"/>
  <c r="H1681" i="1" s="1"/>
  <c r="H1680" i="1" a="1"/>
  <c r="H1680" i="1" s="1"/>
  <c r="H1679" i="1" a="1"/>
  <c r="H1679" i="1" s="1"/>
  <c r="H1678" i="1" a="1"/>
  <c r="H1678" i="1" s="1"/>
  <c r="H1677" i="1" a="1"/>
  <c r="H1677" i="1" s="1"/>
  <c r="H1676" i="1" a="1"/>
  <c r="H1676" i="1" s="1"/>
  <c r="H1675" i="1" a="1"/>
  <c r="H1675" i="1" s="1"/>
  <c r="H1674" i="1" a="1"/>
  <c r="H1674" i="1" s="1"/>
  <c r="H1673" i="1" a="1"/>
  <c r="H1673" i="1" s="1"/>
  <c r="H1672" i="1" a="1"/>
  <c r="H1672" i="1" s="1"/>
  <c r="H1671" i="1" a="1"/>
  <c r="H1671" i="1" s="1"/>
  <c r="H1670" i="1" a="1"/>
  <c r="H1670" i="1" s="1"/>
  <c r="H1669" i="1" a="1"/>
  <c r="H1669" i="1" s="1"/>
  <c r="H1668" i="1" a="1"/>
  <c r="H1668" i="1" s="1"/>
  <c r="H1667" i="1" a="1"/>
  <c r="H1667" i="1" s="1"/>
  <c r="H1666" i="1" a="1"/>
  <c r="H1666" i="1" s="1"/>
  <c r="H1665" i="1" a="1"/>
  <c r="H1665" i="1" s="1"/>
  <c r="H1664" i="1" a="1"/>
  <c r="H1664" i="1" s="1"/>
  <c r="H1663" i="1" a="1"/>
  <c r="H1663" i="1" s="1"/>
  <c r="H1662" i="1" a="1"/>
  <c r="H1662" i="1" s="1"/>
  <c r="H1661" i="1" a="1"/>
  <c r="H1661" i="1" s="1"/>
  <c r="H1660" i="1" a="1"/>
  <c r="H1660" i="1" s="1"/>
  <c r="H1659" i="1" a="1"/>
  <c r="H1659" i="1" s="1"/>
  <c r="H1658" i="1" a="1"/>
  <c r="H1658" i="1" s="1"/>
  <c r="H1657" i="1" a="1"/>
  <c r="H1657" i="1" s="1"/>
  <c r="H1656" i="1" a="1"/>
  <c r="H1656" i="1" s="1"/>
  <c r="H1655" i="1" a="1"/>
  <c r="H1655" i="1" s="1"/>
  <c r="H1654" i="1" a="1"/>
  <c r="H1654" i="1" s="1"/>
  <c r="H1653" i="1" a="1"/>
  <c r="H1653" i="1" s="1"/>
  <c r="H1652" i="1" a="1"/>
  <c r="H1652" i="1" s="1"/>
  <c r="H1651" i="1" a="1"/>
  <c r="H1651" i="1" s="1"/>
  <c r="H1650" i="1" a="1"/>
  <c r="H1650" i="1" s="1"/>
  <c r="H1649" i="1" a="1"/>
  <c r="H1649" i="1" s="1"/>
  <c r="H1648" i="1" a="1"/>
  <c r="H1648" i="1" s="1"/>
  <c r="H1647" i="1" a="1"/>
  <c r="H1647" i="1" s="1"/>
  <c r="H1646" i="1" a="1"/>
  <c r="H1646" i="1" s="1"/>
  <c r="H1645" i="1" a="1"/>
  <c r="H1645" i="1" s="1"/>
  <c r="H1644" i="1" a="1"/>
  <c r="H1644" i="1" s="1"/>
  <c r="H1643" i="1" a="1"/>
  <c r="H1643" i="1" s="1"/>
  <c r="H1642" i="1" a="1"/>
  <c r="H1642" i="1" s="1"/>
  <c r="H1641" i="1" a="1"/>
  <c r="H1641" i="1" s="1"/>
  <c r="H1640" i="1" a="1"/>
  <c r="H1640" i="1" s="1"/>
  <c r="H1639" i="1" a="1"/>
  <c r="H1639" i="1" s="1"/>
  <c r="H1638" i="1" a="1"/>
  <c r="H1638" i="1" s="1"/>
  <c r="H1637" i="1" a="1"/>
  <c r="H1637" i="1" s="1"/>
  <c r="H1636" i="1" a="1"/>
  <c r="H1636" i="1" s="1"/>
  <c r="H1635" i="1" a="1"/>
  <c r="H1635" i="1" s="1"/>
  <c r="H1634" i="1" a="1"/>
  <c r="H1634" i="1" s="1"/>
  <c r="H1633" i="1" a="1"/>
  <c r="H1633" i="1" s="1"/>
  <c r="H1632" i="1" a="1"/>
  <c r="H1632" i="1" s="1"/>
  <c r="H1631" i="1" a="1"/>
  <c r="H1631" i="1" s="1"/>
  <c r="H1630" i="1" a="1"/>
  <c r="H1630" i="1" s="1"/>
  <c r="H1629" i="1" a="1"/>
  <c r="H1629" i="1" s="1"/>
  <c r="H1628" i="1" a="1"/>
  <c r="H1628" i="1" s="1"/>
  <c r="H1627" i="1" a="1"/>
  <c r="H1627" i="1" s="1"/>
  <c r="H1626" i="1" a="1"/>
  <c r="H1626" i="1" s="1"/>
  <c r="H1625" i="1" a="1"/>
  <c r="H1625" i="1" s="1"/>
  <c r="H1624" i="1" a="1"/>
  <c r="H1624" i="1" s="1"/>
  <c r="H1623" i="1" a="1"/>
  <c r="H1623" i="1" s="1"/>
  <c r="H1622" i="1" a="1"/>
  <c r="H1622" i="1" s="1"/>
  <c r="H1621" i="1" a="1"/>
  <c r="H1621" i="1" s="1"/>
  <c r="H1620" i="1" a="1"/>
  <c r="H1620" i="1" s="1"/>
  <c r="H1619" i="1" a="1"/>
  <c r="H1619" i="1" s="1"/>
  <c r="H1618" i="1" a="1"/>
  <c r="H1618" i="1" s="1"/>
  <c r="H1617" i="1" a="1"/>
  <c r="H1617" i="1" s="1"/>
  <c r="H1616" i="1" a="1"/>
  <c r="H1616" i="1" s="1"/>
  <c r="H1615" i="1" a="1"/>
  <c r="H1615" i="1" s="1"/>
  <c r="H1614" i="1" a="1"/>
  <c r="H1614" i="1" s="1"/>
  <c r="H1613" i="1" a="1"/>
  <c r="H1613" i="1" s="1"/>
  <c r="H1612" i="1" a="1"/>
  <c r="H1612" i="1" s="1"/>
  <c r="H1611" i="1" a="1"/>
  <c r="H1611" i="1" s="1"/>
  <c r="H1610" i="1" a="1"/>
  <c r="H1610" i="1" s="1"/>
  <c r="H1609" i="1" a="1"/>
  <c r="H1609" i="1" s="1"/>
  <c r="H1608" i="1" a="1"/>
  <c r="H1608" i="1" s="1"/>
  <c r="H1607" i="1" a="1"/>
  <c r="H1607" i="1" s="1"/>
  <c r="H1606" i="1" a="1"/>
  <c r="H1606" i="1" s="1"/>
  <c r="H1605" i="1" a="1"/>
  <c r="H1605" i="1" s="1"/>
  <c r="H1604" i="1" a="1"/>
  <c r="H1604" i="1" s="1"/>
  <c r="H1603" i="1" a="1"/>
  <c r="H1603" i="1" s="1"/>
  <c r="H1602" i="1" a="1"/>
  <c r="H1602" i="1" s="1"/>
  <c r="H1601" i="1" a="1"/>
  <c r="H1601" i="1" s="1"/>
  <c r="H1600" i="1" a="1"/>
  <c r="H1600" i="1" s="1"/>
  <c r="H1599" i="1" a="1"/>
  <c r="H1599" i="1" s="1"/>
  <c r="H1598" i="1" a="1"/>
  <c r="H1598" i="1" s="1"/>
  <c r="H1597" i="1" a="1"/>
  <c r="H1597" i="1" s="1"/>
  <c r="H1596" i="1" a="1"/>
  <c r="H1596" i="1" s="1"/>
  <c r="H1595" i="1" a="1"/>
  <c r="H1595" i="1" s="1"/>
  <c r="H1594" i="1" a="1"/>
  <c r="H1594" i="1" s="1"/>
  <c r="H1593" i="1" a="1"/>
  <c r="H1593" i="1" s="1"/>
  <c r="H1592" i="1" a="1"/>
  <c r="H1592" i="1" s="1"/>
  <c r="H1591" i="1" a="1"/>
  <c r="H1591" i="1" s="1"/>
  <c r="H1590" i="1" a="1"/>
  <c r="H1590" i="1" s="1"/>
  <c r="H1589" i="1" a="1"/>
  <c r="H1589" i="1" s="1"/>
  <c r="H1588" i="1" a="1"/>
  <c r="H1588" i="1" s="1"/>
  <c r="H1587" i="1" a="1"/>
  <c r="H1587" i="1" s="1"/>
  <c r="H1586" i="1" a="1"/>
  <c r="H1586" i="1" s="1"/>
  <c r="H1585" i="1" a="1"/>
  <c r="H1585" i="1" s="1"/>
  <c r="H1584" i="1" a="1"/>
  <c r="H1584" i="1" s="1"/>
  <c r="H1583" i="1" a="1"/>
  <c r="H1583" i="1" s="1"/>
  <c r="H1582" i="1" a="1"/>
  <c r="H1582" i="1" s="1"/>
  <c r="H1581" i="1" a="1"/>
  <c r="H1581" i="1" s="1"/>
  <c r="H1580" i="1" a="1"/>
  <c r="H1580" i="1" s="1"/>
  <c r="H1579" i="1" a="1"/>
  <c r="H1579" i="1" s="1"/>
  <c r="H1578" i="1" a="1"/>
  <c r="H1578" i="1" s="1"/>
  <c r="H1577" i="1" a="1"/>
  <c r="H1577" i="1" s="1"/>
  <c r="H1576" i="1" a="1"/>
  <c r="H1576" i="1" s="1"/>
  <c r="H1575" i="1" a="1"/>
  <c r="H1575" i="1" s="1"/>
  <c r="H1574" i="1" a="1"/>
  <c r="H1574" i="1" s="1"/>
  <c r="H1573" i="1" a="1"/>
  <c r="H1573" i="1" s="1"/>
  <c r="H1572" i="1" a="1"/>
  <c r="H1572" i="1" s="1"/>
  <c r="H1571" i="1" a="1"/>
  <c r="H1571" i="1" s="1"/>
  <c r="H1570" i="1" a="1"/>
  <c r="H1570" i="1" s="1"/>
  <c r="H1569" i="1" a="1"/>
  <c r="H1569" i="1" s="1"/>
  <c r="H1568" i="1" a="1"/>
  <c r="H1568" i="1" s="1"/>
  <c r="H1567" i="1" a="1"/>
  <c r="H1567" i="1" s="1"/>
  <c r="H1566" i="1" a="1"/>
  <c r="H1566" i="1" s="1"/>
  <c r="H1565" i="1" a="1"/>
  <c r="H1565" i="1" s="1"/>
  <c r="H1564" i="1" a="1"/>
  <c r="H1564" i="1" s="1"/>
  <c r="H1563" i="1" a="1"/>
  <c r="H1563" i="1" s="1"/>
  <c r="H1562" i="1" a="1"/>
  <c r="H1562" i="1" s="1"/>
  <c r="H1561" i="1" a="1"/>
  <c r="H1561" i="1" s="1"/>
  <c r="H1560" i="1" a="1"/>
  <c r="H1560" i="1" s="1"/>
  <c r="H1559" i="1" a="1"/>
  <c r="H1559" i="1" s="1"/>
  <c r="H1558" i="1" a="1"/>
  <c r="H1558" i="1" s="1"/>
  <c r="H1557" i="1" a="1"/>
  <c r="H1557" i="1" s="1"/>
  <c r="H1556" i="1" a="1"/>
  <c r="H1556" i="1" s="1"/>
  <c r="H1555" i="1" a="1"/>
  <c r="H1555" i="1" s="1"/>
  <c r="H1554" i="1" a="1"/>
  <c r="H1554" i="1" s="1"/>
  <c r="H1553" i="1" a="1"/>
  <c r="H1553" i="1" s="1"/>
  <c r="H1552" i="1" a="1"/>
  <c r="H1552" i="1" s="1"/>
  <c r="H1551" i="1" a="1"/>
  <c r="H1551" i="1" s="1"/>
  <c r="H1550" i="1" a="1"/>
  <c r="H1550" i="1" s="1"/>
  <c r="H1549" i="1" a="1"/>
  <c r="H1549" i="1" s="1"/>
  <c r="H1548" i="1" a="1"/>
  <c r="H1548" i="1" s="1"/>
  <c r="H1547" i="1" a="1"/>
  <c r="H1547" i="1" s="1"/>
  <c r="H1546" i="1" a="1"/>
  <c r="H1546" i="1" s="1"/>
  <c r="H1545" i="1" a="1"/>
  <c r="H1545" i="1" s="1"/>
  <c r="H1544" i="1" a="1"/>
  <c r="H1544" i="1" s="1"/>
  <c r="H1543" i="1" a="1"/>
  <c r="H1543" i="1" s="1"/>
  <c r="H1542" i="1" a="1"/>
  <c r="H1542" i="1" s="1"/>
  <c r="H1541" i="1" a="1"/>
  <c r="H1541" i="1" s="1"/>
  <c r="H1540" i="1" a="1"/>
  <c r="H1540" i="1" s="1"/>
  <c r="H1539" i="1" a="1"/>
  <c r="H1539" i="1" s="1"/>
  <c r="H1538" i="1" a="1"/>
  <c r="H1538" i="1" s="1"/>
  <c r="H1537" i="1" a="1"/>
  <c r="H1537" i="1" s="1"/>
  <c r="H1536" i="1" a="1"/>
  <c r="H1536" i="1" s="1"/>
  <c r="H1535" i="1" a="1"/>
  <c r="H1535" i="1" s="1"/>
  <c r="H1534" i="1" a="1"/>
  <c r="H1534" i="1" s="1"/>
  <c r="H1533" i="1" a="1"/>
  <c r="H1533" i="1" s="1"/>
  <c r="H1532" i="1" a="1"/>
  <c r="H1532" i="1" s="1"/>
  <c r="H1531" i="1" a="1"/>
  <c r="H1531" i="1" s="1"/>
  <c r="H1530" i="1" a="1"/>
  <c r="H1530" i="1" s="1"/>
  <c r="H1529" i="1" a="1"/>
  <c r="H1529" i="1" s="1"/>
  <c r="H1528" i="1" a="1"/>
  <c r="H1528" i="1" s="1"/>
  <c r="H1527" i="1" a="1"/>
  <c r="H1527" i="1" s="1"/>
  <c r="H1526" i="1" a="1"/>
  <c r="H1526" i="1" s="1"/>
  <c r="H1525" i="1" a="1"/>
  <c r="H1525" i="1" s="1"/>
  <c r="H1524" i="1" a="1"/>
  <c r="H1524" i="1" s="1"/>
  <c r="H1523" i="1" a="1"/>
  <c r="H1523" i="1" s="1"/>
  <c r="H1522" i="1" a="1"/>
  <c r="H1522" i="1" s="1"/>
  <c r="H1521" i="1" a="1"/>
  <c r="H1521" i="1" s="1"/>
  <c r="H1520" i="1" a="1"/>
  <c r="H1520" i="1" s="1"/>
  <c r="H1519" i="1" a="1"/>
  <c r="H1519" i="1" s="1"/>
  <c r="H1518" i="1" a="1"/>
  <c r="H1518" i="1" s="1"/>
  <c r="H1517" i="1" a="1"/>
  <c r="H1517" i="1" s="1"/>
  <c r="H1516" i="1" a="1"/>
  <c r="H1516" i="1" s="1"/>
  <c r="H1515" i="1" a="1"/>
  <c r="H1515" i="1" s="1"/>
  <c r="H1514" i="1" a="1"/>
  <c r="H1514" i="1" s="1"/>
  <c r="H1513" i="1" a="1"/>
  <c r="H1513" i="1" s="1"/>
  <c r="H1512" i="1" a="1"/>
  <c r="H1512" i="1" s="1"/>
  <c r="H1511" i="1" a="1"/>
  <c r="H1511" i="1" s="1"/>
  <c r="H1510" i="1" a="1"/>
  <c r="H1510" i="1" s="1"/>
  <c r="H1509" i="1" a="1"/>
  <c r="H1509" i="1" s="1"/>
  <c r="H1508" i="1" a="1"/>
  <c r="H1508" i="1" s="1"/>
  <c r="H1507" i="1" a="1"/>
  <c r="H1507" i="1" s="1"/>
  <c r="H1506" i="1" a="1"/>
  <c r="H1506" i="1" s="1"/>
  <c r="H1505" i="1" a="1"/>
  <c r="H1505" i="1" s="1"/>
  <c r="H1504" i="1" a="1"/>
  <c r="H1504" i="1" s="1"/>
  <c r="H1503" i="1" a="1"/>
  <c r="H1503" i="1" s="1"/>
  <c r="H1502" i="1" a="1"/>
  <c r="H1502" i="1" s="1"/>
  <c r="H1501" i="1" a="1"/>
  <c r="H1501" i="1" s="1"/>
  <c r="H1500" i="1" a="1"/>
  <c r="H1500" i="1" s="1"/>
  <c r="H1499" i="1" a="1"/>
  <c r="H1499" i="1" s="1"/>
  <c r="H1498" i="1" a="1"/>
  <c r="H1498" i="1" s="1"/>
  <c r="H1497" i="1" a="1"/>
  <c r="H1497" i="1" s="1"/>
  <c r="H1496" i="1" a="1"/>
  <c r="H1496" i="1" s="1"/>
  <c r="H1495" i="1" a="1"/>
  <c r="H1495" i="1" s="1"/>
  <c r="H1494" i="1" a="1"/>
  <c r="H1494" i="1" s="1"/>
  <c r="H1493" i="1" a="1"/>
  <c r="H1493" i="1" s="1"/>
  <c r="H1492" i="1" a="1"/>
  <c r="H1492" i="1" s="1"/>
  <c r="H1491" i="1" a="1"/>
  <c r="H1491" i="1" s="1"/>
  <c r="H1490" i="1" a="1"/>
  <c r="H1490" i="1" s="1"/>
  <c r="H1489" i="1" a="1"/>
  <c r="H1489" i="1" s="1"/>
  <c r="H1488" i="1" a="1"/>
  <c r="H1488" i="1" s="1"/>
  <c r="H1487" i="1" a="1"/>
  <c r="H1487" i="1" s="1"/>
  <c r="H1486" i="1" a="1"/>
  <c r="H1486" i="1" s="1"/>
  <c r="H1485" i="1" a="1"/>
  <c r="H1485" i="1" s="1"/>
  <c r="H1484" i="1" a="1"/>
  <c r="H1484" i="1" s="1"/>
  <c r="H1483" i="1" a="1"/>
  <c r="H1483" i="1" s="1"/>
  <c r="H1482" i="1" a="1"/>
  <c r="H1482" i="1" s="1"/>
  <c r="H1481" i="1" a="1"/>
  <c r="H1481" i="1" s="1"/>
  <c r="H1480" i="1" a="1"/>
  <c r="H1480" i="1" s="1"/>
  <c r="H1479" i="1" a="1"/>
  <c r="H1479" i="1" s="1"/>
  <c r="H1478" i="1" a="1"/>
  <c r="H1478" i="1" s="1"/>
  <c r="H1477" i="1" a="1"/>
  <c r="H1477" i="1" s="1"/>
  <c r="H1476" i="1" a="1"/>
  <c r="H1476" i="1" s="1"/>
  <c r="H1475" i="1" a="1"/>
  <c r="H1475" i="1" s="1"/>
  <c r="H1474" i="1" a="1"/>
  <c r="H1474" i="1" s="1"/>
  <c r="H1473" i="1" a="1"/>
  <c r="H1473" i="1" s="1"/>
  <c r="H1472" i="1" a="1"/>
  <c r="H1472" i="1" s="1"/>
  <c r="H1471" i="1" a="1"/>
  <c r="H1471" i="1" s="1"/>
  <c r="H1470" i="1" a="1"/>
  <c r="H1470" i="1" s="1"/>
  <c r="H1469" i="1" a="1"/>
  <c r="H1469" i="1" s="1"/>
  <c r="H1468" i="1" a="1"/>
  <c r="H1468" i="1" s="1"/>
  <c r="H1467" i="1" a="1"/>
  <c r="H1467" i="1" s="1"/>
  <c r="H1466" i="1" a="1"/>
  <c r="H1466" i="1" s="1"/>
  <c r="H1465" i="1" a="1"/>
  <c r="H1465" i="1" s="1"/>
  <c r="H1464" i="1" a="1"/>
  <c r="H1464" i="1" s="1"/>
  <c r="H1463" i="1" a="1"/>
  <c r="H1463" i="1" s="1"/>
  <c r="H1462" i="1" a="1"/>
  <c r="H1462" i="1" s="1"/>
  <c r="H1461" i="1" a="1"/>
  <c r="H1461" i="1" s="1"/>
  <c r="H1460" i="1" a="1"/>
  <c r="H1460" i="1" s="1"/>
  <c r="H1459" i="1" a="1"/>
  <c r="H1459" i="1" s="1"/>
  <c r="H1458" i="1" a="1"/>
  <c r="H1458" i="1" s="1"/>
  <c r="H1457" i="1" a="1"/>
  <c r="H1457" i="1" s="1"/>
  <c r="H1456" i="1" a="1"/>
  <c r="H1456" i="1" s="1"/>
  <c r="H1455" i="1" a="1"/>
  <c r="H1455" i="1" s="1"/>
  <c r="H1454" i="1" a="1"/>
  <c r="H1454" i="1" s="1"/>
  <c r="H1453" i="1" a="1"/>
  <c r="H1453" i="1" s="1"/>
  <c r="H1452" i="1" a="1"/>
  <c r="H1452" i="1" s="1"/>
  <c r="H1451" i="1" a="1"/>
  <c r="H1451" i="1" s="1"/>
  <c r="H1450" i="1" a="1"/>
  <c r="H1450" i="1" s="1"/>
  <c r="H1449" i="1" a="1"/>
  <c r="H1449" i="1" s="1"/>
  <c r="H1448" i="1" a="1"/>
  <c r="H1448" i="1" s="1"/>
  <c r="H1447" i="1" a="1"/>
  <c r="H1447" i="1" s="1"/>
  <c r="H1446" i="1" a="1"/>
  <c r="H1446" i="1" s="1"/>
  <c r="H1445" i="1" a="1"/>
  <c r="H1445" i="1" s="1"/>
  <c r="H1444" i="1" a="1"/>
  <c r="H1444" i="1" s="1"/>
  <c r="H1443" i="1" a="1"/>
  <c r="H1443" i="1" s="1"/>
  <c r="H1442" i="1" a="1"/>
  <c r="H1442" i="1" s="1"/>
  <c r="H1441" i="1" a="1"/>
  <c r="H1441" i="1" s="1"/>
  <c r="H1440" i="1" a="1"/>
  <c r="H1440" i="1" s="1"/>
  <c r="H1439" i="1" a="1"/>
  <c r="H1439" i="1" s="1"/>
  <c r="H1438" i="1" a="1"/>
  <c r="H1438" i="1" s="1"/>
  <c r="H1437" i="1" a="1"/>
  <c r="H1437" i="1" s="1"/>
  <c r="H1436" i="1" a="1"/>
  <c r="H1436" i="1" s="1"/>
  <c r="H1435" i="1" a="1"/>
  <c r="H1435" i="1" s="1"/>
  <c r="H1434" i="1" a="1"/>
  <c r="H1434" i="1" s="1"/>
  <c r="H1433" i="1" a="1"/>
  <c r="H1433" i="1" s="1"/>
  <c r="H1432" i="1" a="1"/>
  <c r="H1432" i="1" s="1"/>
  <c r="H1431" i="1" a="1"/>
  <c r="H1431" i="1" s="1"/>
  <c r="H1430" i="1" a="1"/>
  <c r="H1430" i="1" s="1"/>
  <c r="H1429" i="1" a="1"/>
  <c r="H1429" i="1" s="1"/>
  <c r="H1428" i="1" a="1"/>
  <c r="H1428" i="1" s="1"/>
  <c r="H1427" i="1" a="1"/>
  <c r="H1427" i="1" s="1"/>
  <c r="H1426" i="1" a="1"/>
  <c r="H1426" i="1" s="1"/>
  <c r="H1425" i="1" a="1"/>
  <c r="H1425" i="1" s="1"/>
  <c r="H1424" i="1" a="1"/>
  <c r="H1424" i="1" s="1"/>
  <c r="H1423" i="1" a="1"/>
  <c r="H1423" i="1" s="1"/>
  <c r="H1422" i="1" a="1"/>
  <c r="H1422" i="1" s="1"/>
  <c r="H1421" i="1" a="1"/>
  <c r="H1421" i="1" s="1"/>
  <c r="H1420" i="1" a="1"/>
  <c r="H1420" i="1" s="1"/>
  <c r="H1419" i="1" a="1"/>
  <c r="H1419" i="1" s="1"/>
  <c r="H1418" i="1" a="1"/>
  <c r="H1418" i="1" s="1"/>
  <c r="H1417" i="1" a="1"/>
  <c r="H1417" i="1" s="1"/>
  <c r="H1416" i="1" a="1"/>
  <c r="H1416" i="1" s="1"/>
  <c r="H1415" i="1" a="1"/>
  <c r="H1415" i="1" s="1"/>
  <c r="H1414" i="1" a="1"/>
  <c r="H1414" i="1" s="1"/>
  <c r="H1413" i="1" a="1"/>
  <c r="H1413" i="1" s="1"/>
  <c r="H1412" i="1" a="1"/>
  <c r="H1412" i="1" s="1"/>
  <c r="H1411" i="1" a="1"/>
  <c r="H1411" i="1" s="1"/>
  <c r="H1410" i="1" a="1"/>
  <c r="H1410" i="1" s="1"/>
  <c r="H1409" i="1" a="1"/>
  <c r="H1409" i="1" s="1"/>
  <c r="H1408" i="1" a="1"/>
  <c r="H1408" i="1" s="1"/>
  <c r="H1407" i="1" a="1"/>
  <c r="H1407" i="1" s="1"/>
  <c r="H1406" i="1" a="1"/>
  <c r="H1406" i="1" s="1"/>
  <c r="H1405" i="1" a="1"/>
  <c r="H1405" i="1" s="1"/>
  <c r="H1404" i="1" a="1"/>
  <c r="H1404" i="1" s="1"/>
  <c r="H1403" i="1" a="1"/>
  <c r="H1403" i="1" s="1"/>
  <c r="H1402" i="1" a="1"/>
  <c r="H1402" i="1" s="1"/>
  <c r="H1401" i="1" a="1"/>
  <c r="H1401" i="1" s="1"/>
  <c r="H1400" i="1" a="1"/>
  <c r="H1400" i="1" s="1"/>
  <c r="H1399" i="1" a="1"/>
  <c r="H1399" i="1" s="1"/>
  <c r="H1398" i="1" a="1"/>
  <c r="H1398" i="1" s="1"/>
  <c r="H1397" i="1" a="1"/>
  <c r="H1397" i="1" s="1"/>
  <c r="H1396" i="1" a="1"/>
  <c r="H1396" i="1" s="1"/>
  <c r="H1395" i="1" a="1"/>
  <c r="H1395" i="1" s="1"/>
  <c r="H1394" i="1" a="1"/>
  <c r="H1394" i="1" s="1"/>
  <c r="H1393" i="1" a="1"/>
  <c r="H1393" i="1" s="1"/>
  <c r="H1392" i="1" a="1"/>
  <c r="H1392" i="1" s="1"/>
  <c r="H1391" i="1" a="1"/>
  <c r="H1391" i="1" s="1"/>
  <c r="H1390" i="1" a="1"/>
  <c r="H1390" i="1" s="1"/>
  <c r="H1389" i="1" a="1"/>
  <c r="H1389" i="1" s="1"/>
  <c r="H1388" i="1" a="1"/>
  <c r="H1388" i="1" s="1"/>
  <c r="H1387" i="1" a="1"/>
  <c r="H1387" i="1" s="1"/>
  <c r="H1386" i="1" a="1"/>
  <c r="H1386" i="1" s="1"/>
  <c r="H1385" i="1" a="1"/>
  <c r="H1385" i="1" s="1"/>
  <c r="H1384" i="1" a="1"/>
  <c r="H1384" i="1" s="1"/>
  <c r="H1383" i="1" a="1"/>
  <c r="H1383" i="1" s="1"/>
  <c r="H1382" i="1" a="1"/>
  <c r="H1382" i="1" s="1"/>
  <c r="H1381" i="1" a="1"/>
  <c r="H1381" i="1" s="1"/>
  <c r="H1380" i="1" a="1"/>
  <c r="H1380" i="1" s="1"/>
  <c r="H1379" i="1" a="1"/>
  <c r="H1379" i="1" s="1"/>
  <c r="H1378" i="1" a="1"/>
  <c r="H1378" i="1" s="1"/>
  <c r="H1377" i="1" a="1"/>
  <c r="H1377" i="1" s="1"/>
  <c r="H1376" i="1" a="1"/>
  <c r="H1376" i="1" s="1"/>
  <c r="H1375" i="1" a="1"/>
  <c r="H1375" i="1" s="1"/>
  <c r="H1374" i="1" a="1"/>
  <c r="H1374" i="1" s="1"/>
  <c r="H1373" i="1" a="1"/>
  <c r="H1373" i="1" s="1"/>
  <c r="H1372" i="1" a="1"/>
  <c r="H1372" i="1" s="1"/>
  <c r="H1371" i="1" a="1"/>
  <c r="H1371" i="1" s="1"/>
  <c r="H1370" i="1" a="1"/>
  <c r="H1370" i="1" s="1"/>
  <c r="H1369" i="1" a="1"/>
  <c r="H1369" i="1" s="1"/>
  <c r="H1368" i="1" a="1"/>
  <c r="H1368" i="1" s="1"/>
  <c r="H1367" i="1" a="1"/>
  <c r="H1367" i="1" s="1"/>
  <c r="H1366" i="1" a="1"/>
  <c r="H1366" i="1" s="1"/>
  <c r="H1365" i="1" a="1"/>
  <c r="H1365" i="1" s="1"/>
  <c r="H1364" i="1" a="1"/>
  <c r="H1364" i="1" s="1"/>
  <c r="H1363" i="1" a="1"/>
  <c r="H1363" i="1" s="1"/>
  <c r="H1362" i="1" a="1"/>
  <c r="H1362" i="1" s="1"/>
  <c r="H1361" i="1" a="1"/>
  <c r="H1361" i="1" s="1"/>
  <c r="H1360" i="1" a="1"/>
  <c r="H1360" i="1" s="1"/>
  <c r="H1359" i="1" a="1"/>
  <c r="H1359" i="1" s="1"/>
  <c r="H1358" i="1" a="1"/>
  <c r="H1358" i="1" s="1"/>
  <c r="H1357" i="1" a="1"/>
  <c r="H1357" i="1" s="1"/>
  <c r="H1356" i="1" a="1"/>
  <c r="H1356" i="1" s="1"/>
  <c r="H1355" i="1" a="1"/>
  <c r="H1355" i="1" s="1"/>
  <c r="H1354" i="1" a="1"/>
  <c r="H1354" i="1" s="1"/>
  <c r="H1353" i="1" a="1"/>
  <c r="H1353" i="1" s="1"/>
  <c r="H1352" i="1" a="1"/>
  <c r="H1352" i="1" s="1"/>
  <c r="H1351" i="1" a="1"/>
  <c r="H1351" i="1" s="1"/>
  <c r="H1350" i="1" a="1"/>
  <c r="H1350" i="1" s="1"/>
  <c r="H1349" i="1" a="1"/>
  <c r="H1349" i="1" s="1"/>
  <c r="H1348" i="1" a="1"/>
  <c r="H1348" i="1" s="1"/>
  <c r="H1347" i="1" a="1"/>
  <c r="H1347" i="1" s="1"/>
  <c r="H1346" i="1" a="1"/>
  <c r="H1346" i="1" s="1"/>
  <c r="H1345" i="1" a="1"/>
  <c r="H1345" i="1" s="1"/>
  <c r="H1344" i="1" a="1"/>
  <c r="H1344" i="1" s="1"/>
  <c r="H1343" i="1" a="1"/>
  <c r="H1343" i="1" s="1"/>
  <c r="H1342" i="1" a="1"/>
  <c r="H1342" i="1" s="1"/>
  <c r="H1341" i="1" a="1"/>
  <c r="H1341" i="1" s="1"/>
  <c r="H1340" i="1" a="1"/>
  <c r="H1340" i="1" s="1"/>
  <c r="H1339" i="1" a="1"/>
  <c r="H1339" i="1" s="1"/>
  <c r="H1338" i="1" a="1"/>
  <c r="H1338" i="1" s="1"/>
  <c r="H1337" i="1" a="1"/>
  <c r="H1337" i="1" s="1"/>
  <c r="H1336" i="1" a="1"/>
  <c r="H1336" i="1" s="1"/>
  <c r="H1335" i="1" a="1"/>
  <c r="H1335" i="1" s="1"/>
  <c r="H1334" i="1" a="1"/>
  <c r="H1334" i="1" s="1"/>
  <c r="H1333" i="1" a="1"/>
  <c r="H1333" i="1" s="1"/>
  <c r="H1332" i="1" a="1"/>
  <c r="H1332" i="1" s="1"/>
  <c r="H1331" i="1" a="1"/>
  <c r="H1331" i="1" s="1"/>
  <c r="H1330" i="1" a="1"/>
  <c r="H1330" i="1" s="1"/>
  <c r="H1329" i="1" a="1"/>
  <c r="H1329" i="1" s="1"/>
  <c r="H1328" i="1" a="1"/>
  <c r="H1328" i="1" s="1"/>
  <c r="H1327" i="1" a="1"/>
  <c r="H1327" i="1" s="1"/>
  <c r="H1326" i="1" a="1"/>
  <c r="H1326" i="1" s="1"/>
  <c r="H1325" i="1" a="1"/>
  <c r="H1325" i="1" s="1"/>
  <c r="H1324" i="1" a="1"/>
  <c r="H1324" i="1" s="1"/>
  <c r="H1323" i="1" a="1"/>
  <c r="H1323" i="1" s="1"/>
  <c r="H1322" i="1" a="1"/>
  <c r="H1322" i="1" s="1"/>
  <c r="H1321" i="1" a="1"/>
  <c r="H1321" i="1" s="1"/>
  <c r="H1320" i="1" a="1"/>
  <c r="H1320" i="1" s="1"/>
  <c r="H1319" i="1" a="1"/>
  <c r="H1319" i="1" s="1"/>
  <c r="H1318" i="1" a="1"/>
  <c r="H1318" i="1" s="1"/>
  <c r="H1317" i="1" a="1"/>
  <c r="H1317" i="1" s="1"/>
  <c r="H1316" i="1" a="1"/>
  <c r="H1316" i="1" s="1"/>
  <c r="H1315" i="1" a="1"/>
  <c r="H1315" i="1" s="1"/>
  <c r="H1314" i="1" a="1"/>
  <c r="H1314" i="1" s="1"/>
  <c r="H1313" i="1" a="1"/>
  <c r="H1313" i="1" s="1"/>
  <c r="H1312" i="1" a="1"/>
  <c r="H1312" i="1" s="1"/>
  <c r="H1311" i="1" a="1"/>
  <c r="H1311" i="1" s="1"/>
  <c r="H1310" i="1" a="1"/>
  <c r="H1310" i="1" s="1"/>
  <c r="H1309" i="1" a="1"/>
  <c r="H1309" i="1" s="1"/>
  <c r="H1308" i="1" a="1"/>
  <c r="H1308" i="1" s="1"/>
  <c r="H1307" i="1" a="1"/>
  <c r="H1307" i="1" s="1"/>
  <c r="H1306" i="1" a="1"/>
  <c r="H1306" i="1" s="1"/>
  <c r="H1305" i="1" a="1"/>
  <c r="H1305" i="1" s="1"/>
  <c r="H1304" i="1" a="1"/>
  <c r="H1304" i="1" s="1"/>
  <c r="H1303" i="1" a="1"/>
  <c r="H1303" i="1" s="1"/>
  <c r="H1302" i="1" a="1"/>
  <c r="H1302" i="1" s="1"/>
  <c r="H1301" i="1" a="1"/>
  <c r="H1301" i="1" s="1"/>
  <c r="H1300" i="1" a="1"/>
  <c r="H1300" i="1" s="1"/>
  <c r="H1299" i="1" a="1"/>
  <c r="H1299" i="1" s="1"/>
  <c r="H1298" i="1" a="1"/>
  <c r="H1298" i="1" s="1"/>
  <c r="H1297" i="1" a="1"/>
  <c r="H1297" i="1" s="1"/>
  <c r="H1296" i="1" a="1"/>
  <c r="H1296" i="1" s="1"/>
  <c r="H1295" i="1" a="1"/>
  <c r="H1295" i="1" s="1"/>
  <c r="H1294" i="1" a="1"/>
  <c r="H1294" i="1" s="1"/>
  <c r="H1293" i="1" a="1"/>
  <c r="H1293" i="1" s="1"/>
  <c r="H1292" i="1" a="1"/>
  <c r="H1292" i="1" s="1"/>
  <c r="H1291" i="1" a="1"/>
  <c r="H1291" i="1" s="1"/>
  <c r="H1290" i="1" a="1"/>
  <c r="H1290" i="1" s="1"/>
  <c r="H1289" i="1" a="1"/>
  <c r="H1289" i="1" s="1"/>
  <c r="H1288" i="1" a="1"/>
  <c r="H1288" i="1" s="1"/>
  <c r="H1287" i="1" a="1"/>
  <c r="H1287" i="1" s="1"/>
  <c r="H1286" i="1" a="1"/>
  <c r="H1286" i="1" s="1"/>
  <c r="H1285" i="1" a="1"/>
  <c r="H1285" i="1" s="1"/>
  <c r="H1284" i="1" a="1"/>
  <c r="H1284" i="1" s="1"/>
  <c r="H1283" i="1" a="1"/>
  <c r="H1283" i="1" s="1"/>
  <c r="H1282" i="1" a="1"/>
  <c r="H1282" i="1" s="1"/>
  <c r="H1281" i="1" a="1"/>
  <c r="H1281" i="1" s="1"/>
  <c r="H1280" i="1" a="1"/>
  <c r="H1280" i="1" s="1"/>
  <c r="H1279" i="1" a="1"/>
  <c r="H1279" i="1" s="1"/>
  <c r="H1278" i="1" a="1"/>
  <c r="H1278" i="1" s="1"/>
  <c r="H1277" i="1" a="1"/>
  <c r="H1277" i="1" s="1"/>
  <c r="H1276" i="1" a="1"/>
  <c r="H1276" i="1" s="1"/>
  <c r="H1275" i="1" a="1"/>
  <c r="H1275" i="1" s="1"/>
  <c r="H1274" i="1" a="1"/>
  <c r="H1274" i="1" s="1"/>
  <c r="H1273" i="1" a="1"/>
  <c r="H1273" i="1" s="1"/>
  <c r="H1272" i="1" a="1"/>
  <c r="H1272" i="1" s="1"/>
  <c r="H1271" i="1" a="1"/>
  <c r="H1271" i="1" s="1"/>
  <c r="H1270" i="1" a="1"/>
  <c r="H1270" i="1" s="1"/>
  <c r="H1269" i="1" a="1"/>
  <c r="H1269" i="1" s="1"/>
  <c r="H1268" i="1" a="1"/>
  <c r="H1268" i="1" s="1"/>
  <c r="H1267" i="1" a="1"/>
  <c r="H1267" i="1" s="1"/>
  <c r="H1266" i="1" a="1"/>
  <c r="H1266" i="1" s="1"/>
  <c r="H1265" i="1" a="1"/>
  <c r="H1265" i="1" s="1"/>
  <c r="H1264" i="1" a="1"/>
  <c r="H1264" i="1" s="1"/>
  <c r="H1263" i="1" a="1"/>
  <c r="H1263" i="1" s="1"/>
  <c r="H1262" i="1" a="1"/>
  <c r="H1262" i="1" s="1"/>
  <c r="H1261" i="1" a="1"/>
  <c r="H1261" i="1" s="1"/>
  <c r="H1260" i="1" a="1"/>
  <c r="H1260" i="1" s="1"/>
  <c r="H1259" i="1" a="1"/>
  <c r="H1259" i="1" s="1"/>
  <c r="H1258" i="1" a="1"/>
  <c r="H1258" i="1" s="1"/>
  <c r="H1257" i="1" a="1"/>
  <c r="H1257" i="1" s="1"/>
  <c r="H1256" i="1" a="1"/>
  <c r="H1256" i="1" s="1"/>
  <c r="H1255" i="1" a="1"/>
  <c r="H1255" i="1" s="1"/>
  <c r="H1254" i="1" a="1"/>
  <c r="H1254" i="1" s="1"/>
  <c r="H1253" i="1" a="1"/>
  <c r="H1253" i="1" s="1"/>
  <c r="H1252" i="1" a="1"/>
  <c r="H1252" i="1" s="1"/>
  <c r="H1251" i="1" a="1"/>
  <c r="H1251" i="1" s="1"/>
  <c r="H1250" i="1" a="1"/>
  <c r="H1250" i="1" s="1"/>
  <c r="H1249" i="1" a="1"/>
  <c r="H1249" i="1" s="1"/>
  <c r="H1248" i="1" a="1"/>
  <c r="H1248" i="1" s="1"/>
  <c r="H1247" i="1" a="1"/>
  <c r="H1247" i="1" s="1"/>
  <c r="H1246" i="1" a="1"/>
  <c r="H1246" i="1" s="1"/>
  <c r="H1245" i="1" a="1"/>
  <c r="H1245" i="1" s="1"/>
  <c r="H1244" i="1" a="1"/>
  <c r="H1244" i="1" s="1"/>
  <c r="H1243" i="1" a="1"/>
  <c r="H1243" i="1" s="1"/>
  <c r="H1242" i="1" a="1"/>
  <c r="H1242" i="1" s="1"/>
  <c r="H1241" i="1" a="1"/>
  <c r="H1241" i="1" s="1"/>
  <c r="H1240" i="1" a="1"/>
  <c r="H1240" i="1" s="1"/>
  <c r="H1239" i="1" a="1"/>
  <c r="H1239" i="1" s="1"/>
  <c r="H1238" i="1" a="1"/>
  <c r="H1238" i="1" s="1"/>
  <c r="H1237" i="1" a="1"/>
  <c r="H1237" i="1" s="1"/>
  <c r="H1236" i="1" a="1"/>
  <c r="H1236" i="1" s="1"/>
  <c r="H1235" i="1" a="1"/>
  <c r="H1235" i="1" s="1"/>
  <c r="H1234" i="1" a="1"/>
  <c r="H1234" i="1" s="1"/>
  <c r="H1233" i="1" a="1"/>
  <c r="H1233" i="1" s="1"/>
  <c r="H1232" i="1" a="1"/>
  <c r="H1232" i="1" s="1"/>
  <c r="H1231" i="1" a="1"/>
  <c r="H1231" i="1" s="1"/>
  <c r="H1230" i="1" a="1"/>
  <c r="H1230" i="1" s="1"/>
  <c r="H1229" i="1" a="1"/>
  <c r="H1229" i="1" s="1"/>
  <c r="H1228" i="1" a="1"/>
  <c r="H1228" i="1" s="1"/>
  <c r="H1227" i="1" a="1"/>
  <c r="H1227" i="1" s="1"/>
  <c r="H1226" i="1" a="1"/>
  <c r="H1226" i="1" s="1"/>
  <c r="H1225" i="1" a="1"/>
  <c r="H1225" i="1" s="1"/>
  <c r="H1224" i="1" a="1"/>
  <c r="H1224" i="1" s="1"/>
  <c r="H1223" i="1" a="1"/>
  <c r="H1223" i="1" s="1"/>
  <c r="H1222" i="1" a="1"/>
  <c r="H1222" i="1" s="1"/>
  <c r="H1221" i="1" a="1"/>
  <c r="H1221" i="1" s="1"/>
  <c r="H1220" i="1" a="1"/>
  <c r="H1220" i="1" s="1"/>
  <c r="H1219" i="1" a="1"/>
  <c r="H1219" i="1" s="1"/>
  <c r="H1218" i="1" a="1"/>
  <c r="H1218" i="1" s="1"/>
  <c r="H1217" i="1" a="1"/>
  <c r="H1217" i="1" s="1"/>
  <c r="H1216" i="1" a="1"/>
  <c r="H1216" i="1" s="1"/>
  <c r="H1215" i="1" a="1"/>
  <c r="H1215" i="1" s="1"/>
  <c r="H1214" i="1" a="1"/>
  <c r="H1214" i="1" s="1"/>
  <c r="H1213" i="1" a="1"/>
  <c r="H1213" i="1" s="1"/>
  <c r="H1212" i="1" a="1"/>
  <c r="H1212" i="1" s="1"/>
  <c r="H1211" i="1" a="1"/>
  <c r="H1211" i="1" s="1"/>
  <c r="H1210" i="1" a="1"/>
  <c r="H1210" i="1" s="1"/>
  <c r="H1209" i="1" a="1"/>
  <c r="H1209" i="1" s="1"/>
  <c r="H1208" i="1" a="1"/>
  <c r="H1208" i="1" s="1"/>
  <c r="H1207" i="1" a="1"/>
  <c r="H1207" i="1" s="1"/>
  <c r="H1206" i="1" a="1"/>
  <c r="H1206" i="1" s="1"/>
  <c r="H1205" i="1" a="1"/>
  <c r="H1205" i="1" s="1"/>
  <c r="H1204" i="1" a="1"/>
  <c r="H1204" i="1" s="1"/>
  <c r="H1203" i="1" a="1"/>
  <c r="H1203" i="1" s="1"/>
  <c r="H1202" i="1" a="1"/>
  <c r="H1202" i="1" s="1"/>
  <c r="H1201" i="1" a="1"/>
  <c r="H1201" i="1" s="1"/>
  <c r="H1200" i="1" a="1"/>
  <c r="H1200" i="1" s="1"/>
  <c r="H1199" i="1" a="1"/>
  <c r="H1199" i="1" s="1"/>
  <c r="H1198" i="1" a="1"/>
  <c r="H1198" i="1" s="1"/>
  <c r="H1197" i="1" a="1"/>
  <c r="H1197" i="1" s="1"/>
  <c r="H1196" i="1" a="1"/>
  <c r="H1196" i="1" s="1"/>
  <c r="H1195" i="1" a="1"/>
  <c r="H1195" i="1" s="1"/>
  <c r="H1194" i="1" a="1"/>
  <c r="H1194" i="1" s="1"/>
  <c r="H1193" i="1" a="1"/>
  <c r="H1193" i="1" s="1"/>
  <c r="H1192" i="1" a="1"/>
  <c r="H1192" i="1" s="1"/>
  <c r="H1191" i="1" a="1"/>
  <c r="H1191" i="1" s="1"/>
  <c r="H1190" i="1" a="1"/>
  <c r="H1190" i="1" s="1"/>
  <c r="H1189" i="1" a="1"/>
  <c r="H1189" i="1" s="1"/>
  <c r="H1188" i="1" a="1"/>
  <c r="H1188" i="1" s="1"/>
  <c r="H1187" i="1" a="1"/>
  <c r="H1187" i="1" s="1"/>
  <c r="H1186" i="1" a="1"/>
  <c r="H1186" i="1" s="1"/>
  <c r="H1185" i="1" a="1"/>
  <c r="H1185" i="1" s="1"/>
  <c r="H1184" i="1" a="1"/>
  <c r="H1184" i="1" s="1"/>
  <c r="H1183" i="1" a="1"/>
  <c r="H1183" i="1" s="1"/>
  <c r="H1182" i="1" a="1"/>
  <c r="H1182" i="1" s="1"/>
  <c r="H1181" i="1" a="1"/>
  <c r="H1181" i="1" s="1"/>
  <c r="H1180" i="1" a="1"/>
  <c r="H1180" i="1" s="1"/>
  <c r="H1179" i="1" a="1"/>
  <c r="H1179" i="1" s="1"/>
  <c r="H1178" i="1" a="1"/>
  <c r="H1178" i="1" s="1"/>
  <c r="H1177" i="1" a="1"/>
  <c r="H1177" i="1" s="1"/>
  <c r="H1176" i="1" a="1"/>
  <c r="H1176" i="1" s="1"/>
  <c r="H1175" i="1" a="1"/>
  <c r="H1175" i="1" s="1"/>
  <c r="H1174" i="1" a="1"/>
  <c r="H1174" i="1" s="1"/>
  <c r="H1173" i="1" a="1"/>
  <c r="H1173" i="1" s="1"/>
  <c r="H1172" i="1" a="1"/>
  <c r="H1172" i="1" s="1"/>
  <c r="H1171" i="1" a="1"/>
  <c r="H1171" i="1" s="1"/>
  <c r="H1170" i="1" a="1"/>
  <c r="H1170" i="1" s="1"/>
  <c r="H1169" i="1" a="1"/>
  <c r="H1169" i="1" s="1"/>
  <c r="H1168" i="1" a="1"/>
  <c r="H1168" i="1" s="1"/>
  <c r="H1167" i="1" a="1"/>
  <c r="H1167" i="1" s="1"/>
  <c r="H1166" i="1" a="1"/>
  <c r="H1166" i="1" s="1"/>
  <c r="H1165" i="1" a="1"/>
  <c r="H1165" i="1" s="1"/>
  <c r="H1164" i="1" a="1"/>
  <c r="H1164" i="1" s="1"/>
  <c r="H1163" i="1" a="1"/>
  <c r="H1163" i="1" s="1"/>
  <c r="H1162" i="1" a="1"/>
  <c r="H1162" i="1" s="1"/>
  <c r="H1161" i="1" a="1"/>
  <c r="H1161" i="1" s="1"/>
  <c r="H1160" i="1" a="1"/>
  <c r="H1160" i="1" s="1"/>
  <c r="H1159" i="1" a="1"/>
  <c r="H1159" i="1" s="1"/>
  <c r="H1158" i="1" a="1"/>
  <c r="H1158" i="1" s="1"/>
  <c r="H1157" i="1" a="1"/>
  <c r="H1157" i="1" s="1"/>
  <c r="H1156" i="1" a="1"/>
  <c r="H1156" i="1" s="1"/>
  <c r="H1155" i="1" a="1"/>
  <c r="H1155" i="1" s="1"/>
  <c r="H1154" i="1" a="1"/>
  <c r="H1154" i="1" s="1"/>
  <c r="H1153" i="1" a="1"/>
  <c r="H1153" i="1" s="1"/>
  <c r="H1152" i="1" a="1"/>
  <c r="H1152" i="1" s="1"/>
  <c r="H1151" i="1" a="1"/>
  <c r="H1151" i="1" s="1"/>
  <c r="H1150" i="1" a="1"/>
  <c r="H1150" i="1" s="1"/>
  <c r="H1149" i="1" a="1"/>
  <c r="H1149" i="1" s="1"/>
  <c r="H1148" i="1" a="1"/>
  <c r="H1148" i="1" s="1"/>
  <c r="H1147" i="1" a="1"/>
  <c r="H1147" i="1" s="1"/>
  <c r="H1146" i="1" a="1"/>
  <c r="H1146" i="1" s="1"/>
  <c r="H1145" i="1" a="1"/>
  <c r="H1145" i="1" s="1"/>
  <c r="H1144" i="1" a="1"/>
  <c r="H1144" i="1" s="1"/>
  <c r="H1143" i="1" a="1"/>
  <c r="H1143" i="1" s="1"/>
  <c r="H1142" i="1" a="1"/>
  <c r="H1142" i="1" s="1"/>
  <c r="H1141" i="1" a="1"/>
  <c r="H1141" i="1" s="1"/>
  <c r="H1140" i="1" a="1"/>
  <c r="H1140" i="1" s="1"/>
  <c r="H1139" i="1" a="1"/>
  <c r="H1139" i="1" s="1"/>
  <c r="H1138" i="1" a="1"/>
  <c r="H1138" i="1" s="1"/>
  <c r="H1137" i="1" a="1"/>
  <c r="H1137" i="1" s="1"/>
  <c r="H1136" i="1" a="1"/>
  <c r="H1136" i="1" s="1"/>
  <c r="H1135" i="1" a="1"/>
  <c r="H1135" i="1" s="1"/>
  <c r="H1134" i="1" a="1"/>
  <c r="H1134" i="1" s="1"/>
  <c r="H1133" i="1" a="1"/>
  <c r="H1133" i="1" s="1"/>
  <c r="H1132" i="1" a="1"/>
  <c r="H1132" i="1" s="1"/>
  <c r="H1131" i="1" a="1"/>
  <c r="H1131" i="1" s="1"/>
  <c r="H1130" i="1" a="1"/>
  <c r="H1130" i="1" s="1"/>
  <c r="H1129" i="1" a="1"/>
  <c r="H1129" i="1" s="1"/>
  <c r="H1128" i="1" a="1"/>
  <c r="H1128" i="1" s="1"/>
  <c r="H1127" i="1" a="1"/>
  <c r="H1127" i="1" s="1"/>
  <c r="H1126" i="1" a="1"/>
  <c r="H1126" i="1" s="1"/>
  <c r="H1125" i="1" a="1"/>
  <c r="H1125" i="1" s="1"/>
  <c r="H1124" i="1" a="1"/>
  <c r="H1124" i="1" s="1"/>
  <c r="H1123" i="1" a="1"/>
  <c r="H1123" i="1" s="1"/>
  <c r="H1122" i="1" a="1"/>
  <c r="H1122" i="1" s="1"/>
  <c r="H1121" i="1" a="1"/>
  <c r="H1121" i="1" s="1"/>
  <c r="H1120" i="1" a="1"/>
  <c r="H1120" i="1" s="1"/>
  <c r="H1119" i="1" a="1"/>
  <c r="H1119" i="1" s="1"/>
  <c r="H1118" i="1" a="1"/>
  <c r="H1118" i="1" s="1"/>
  <c r="H1117" i="1" a="1"/>
  <c r="H1117" i="1" s="1"/>
  <c r="H1116" i="1" a="1"/>
  <c r="H1116" i="1" s="1"/>
  <c r="H1115" i="1" a="1"/>
  <c r="H1115" i="1" s="1"/>
  <c r="H1114" i="1" a="1"/>
  <c r="H1114" i="1" s="1"/>
  <c r="H1113" i="1" a="1"/>
  <c r="H1113" i="1" s="1"/>
  <c r="H1112" i="1" a="1"/>
  <c r="H1112" i="1" s="1"/>
  <c r="H1111" i="1" a="1"/>
  <c r="H1111" i="1" s="1"/>
  <c r="H1110" i="1" a="1"/>
  <c r="H1110" i="1" s="1"/>
  <c r="H1109" i="1" a="1"/>
  <c r="H1109" i="1" s="1"/>
  <c r="H1108" i="1" a="1"/>
  <c r="H1108" i="1" s="1"/>
  <c r="H1107" i="1" a="1"/>
  <c r="H1107" i="1" s="1"/>
  <c r="H1106" i="1" a="1"/>
  <c r="H1106" i="1" s="1"/>
  <c r="H1105" i="1" a="1"/>
  <c r="H1105" i="1" s="1"/>
  <c r="H1104" i="1" a="1"/>
  <c r="H1104" i="1" s="1"/>
  <c r="H1103" i="1" a="1"/>
  <c r="H1103" i="1" s="1"/>
  <c r="H1102" i="1" a="1"/>
  <c r="H1102" i="1" s="1"/>
  <c r="H1101" i="1" a="1"/>
  <c r="H1101" i="1" s="1"/>
  <c r="H1100" i="1" a="1"/>
  <c r="H1100" i="1" s="1"/>
  <c r="H1099" i="1" a="1"/>
  <c r="H1099" i="1" s="1"/>
  <c r="H1098" i="1" a="1"/>
  <c r="H1098" i="1" s="1"/>
  <c r="H1097" i="1" a="1"/>
  <c r="H1097" i="1" s="1"/>
  <c r="H1096" i="1" a="1"/>
  <c r="H1096" i="1" s="1"/>
  <c r="H1095" i="1" a="1"/>
  <c r="H1095" i="1" s="1"/>
  <c r="H1094" i="1" a="1"/>
  <c r="H1094" i="1" s="1"/>
  <c r="H1093" i="1" a="1"/>
  <c r="H1093" i="1" s="1"/>
  <c r="H1092" i="1" a="1"/>
  <c r="H1092" i="1" s="1"/>
  <c r="H1091" i="1" a="1"/>
  <c r="H1091" i="1" s="1"/>
  <c r="H1090" i="1" a="1"/>
  <c r="H1090" i="1" s="1"/>
  <c r="H1089" i="1" a="1"/>
  <c r="H1089" i="1" s="1"/>
  <c r="H1088" i="1" a="1"/>
  <c r="H1088" i="1" s="1"/>
  <c r="H1087" i="1" a="1"/>
  <c r="H1087" i="1" s="1"/>
  <c r="H1086" i="1" a="1"/>
  <c r="H1086" i="1" s="1"/>
  <c r="H1085" i="1" a="1"/>
  <c r="H1085" i="1" s="1"/>
  <c r="H1084" i="1" a="1"/>
  <c r="H1084" i="1" s="1"/>
  <c r="H1083" i="1" a="1"/>
  <c r="H1083" i="1" s="1"/>
  <c r="H1082" i="1" a="1"/>
  <c r="H1082" i="1" s="1"/>
  <c r="H1081" i="1" a="1"/>
  <c r="H1081" i="1" s="1"/>
  <c r="H1080" i="1" a="1"/>
  <c r="H1080" i="1" s="1"/>
  <c r="H1079" i="1" a="1"/>
  <c r="H1079" i="1" s="1"/>
  <c r="H1078" i="1" a="1"/>
  <c r="H1078" i="1" s="1"/>
  <c r="H1077" i="1" a="1"/>
  <c r="H1077" i="1" s="1"/>
  <c r="H1076" i="1" a="1"/>
  <c r="H1076" i="1" s="1"/>
  <c r="H1075" i="1" a="1"/>
  <c r="H1075" i="1" s="1"/>
  <c r="H1074" i="1" a="1"/>
  <c r="H1074" i="1" s="1"/>
  <c r="H1073" i="1" a="1"/>
  <c r="H1073" i="1" s="1"/>
  <c r="H1072" i="1" a="1"/>
  <c r="H1072" i="1" s="1"/>
  <c r="H1071" i="1" a="1"/>
  <c r="H1071" i="1" s="1"/>
  <c r="H1070" i="1" a="1"/>
  <c r="H1070" i="1" s="1"/>
  <c r="H1069" i="1" a="1"/>
  <c r="H1069" i="1" s="1"/>
  <c r="H1068" i="1" a="1"/>
  <c r="H1068" i="1" s="1"/>
  <c r="H1067" i="1" a="1"/>
  <c r="H1067" i="1" s="1"/>
  <c r="H1066" i="1" a="1"/>
  <c r="H1066" i="1" s="1"/>
  <c r="H1065" i="1" a="1"/>
  <c r="H1065" i="1" s="1"/>
  <c r="H1064" i="1" a="1"/>
  <c r="H1064" i="1" s="1"/>
  <c r="H1063" i="1" a="1"/>
  <c r="H1063" i="1" s="1"/>
  <c r="H1062" i="1" a="1"/>
  <c r="H1062" i="1" s="1"/>
  <c r="H1061" i="1" a="1"/>
  <c r="H1061" i="1" s="1"/>
  <c r="H1060" i="1" a="1"/>
  <c r="H1060" i="1" s="1"/>
  <c r="H1059" i="1" a="1"/>
  <c r="H1059" i="1" s="1"/>
  <c r="H1058" i="1" a="1"/>
  <c r="H1058" i="1" s="1"/>
  <c r="H1057" i="1" a="1"/>
  <c r="H1057" i="1" s="1"/>
  <c r="H1056" i="1" a="1"/>
  <c r="H1056" i="1" s="1"/>
  <c r="H1055" i="1" a="1"/>
  <c r="H1055" i="1" s="1"/>
  <c r="H1054" i="1" a="1"/>
  <c r="H1054" i="1" s="1"/>
  <c r="H1053" i="1" a="1"/>
  <c r="H1053" i="1" s="1"/>
  <c r="H1052" i="1" a="1"/>
  <c r="H1052" i="1" s="1"/>
  <c r="H1051" i="1" a="1"/>
  <c r="H1051" i="1" s="1"/>
  <c r="H1050" i="1" a="1"/>
  <c r="H1050" i="1" s="1"/>
  <c r="H1049" i="1" a="1"/>
  <c r="H1049" i="1" s="1"/>
  <c r="H1048" i="1" a="1"/>
  <c r="H1048" i="1" s="1"/>
  <c r="H1047" i="1" a="1"/>
  <c r="H1047" i="1" s="1"/>
  <c r="H1046" i="1" a="1"/>
  <c r="H1046" i="1" s="1"/>
  <c r="H1045" i="1" a="1"/>
  <c r="H1045" i="1" s="1"/>
  <c r="H1044" i="1" a="1"/>
  <c r="H1044" i="1" s="1"/>
  <c r="H1043" i="1" a="1"/>
  <c r="H1043" i="1" s="1"/>
  <c r="H1042" i="1" a="1"/>
  <c r="H1042" i="1" s="1"/>
  <c r="H1041" i="1" a="1"/>
  <c r="H1041" i="1" s="1"/>
  <c r="H1040" i="1" a="1"/>
  <c r="H1040" i="1" s="1"/>
  <c r="H1039" i="1" a="1"/>
  <c r="H1039" i="1" s="1"/>
  <c r="H1038" i="1" a="1"/>
  <c r="H1038" i="1" s="1"/>
  <c r="H1037" i="1" a="1"/>
  <c r="H1037" i="1" s="1"/>
  <c r="H1036" i="1" a="1"/>
  <c r="H1036" i="1" s="1"/>
  <c r="H1035" i="1" a="1"/>
  <c r="H1035" i="1" s="1"/>
  <c r="H1034" i="1" a="1"/>
  <c r="H1034" i="1" s="1"/>
  <c r="H1033" i="1" a="1"/>
  <c r="H1033" i="1" s="1"/>
  <c r="H1032" i="1" a="1"/>
  <c r="H1032" i="1" s="1"/>
  <c r="H1031" i="1" a="1"/>
  <c r="H1031" i="1" s="1"/>
  <c r="H1030" i="1" a="1"/>
  <c r="H1030" i="1" s="1"/>
  <c r="H1029" i="1" a="1"/>
  <c r="H1029" i="1" s="1"/>
  <c r="H1028" i="1" a="1"/>
  <c r="H1028" i="1" s="1"/>
  <c r="H1027" i="1" a="1"/>
  <c r="H1027" i="1" s="1"/>
  <c r="H1026" i="1" a="1"/>
  <c r="H1026" i="1" s="1"/>
  <c r="H1025" i="1" a="1"/>
  <c r="H1025" i="1" s="1"/>
  <c r="H1024" i="1" a="1"/>
  <c r="H1024" i="1" s="1"/>
  <c r="H1023" i="1" a="1"/>
  <c r="H1023" i="1" s="1"/>
  <c r="H1022" i="1" a="1"/>
  <c r="H1022" i="1" s="1"/>
  <c r="H1021" i="1" a="1"/>
  <c r="H1021" i="1" s="1"/>
  <c r="H1020" i="1" a="1"/>
  <c r="H1020" i="1" s="1"/>
  <c r="H1019" i="1" a="1"/>
  <c r="H1019" i="1" s="1"/>
  <c r="H1018" i="1" a="1"/>
  <c r="H1018" i="1" s="1"/>
  <c r="H1017" i="1" a="1"/>
  <c r="H1017" i="1" s="1"/>
  <c r="H1016" i="1" a="1"/>
  <c r="H1016" i="1" s="1"/>
  <c r="H1015" i="1" a="1"/>
  <c r="H1015" i="1" s="1"/>
  <c r="H1014" i="1" a="1"/>
  <c r="H1014" i="1" s="1"/>
  <c r="H1013" i="1" a="1"/>
  <c r="H1013" i="1" s="1"/>
  <c r="H1012" i="1" a="1"/>
  <c r="H1012" i="1" s="1"/>
  <c r="H1011" i="1" a="1"/>
  <c r="H1011" i="1" s="1"/>
  <c r="H1010" i="1" a="1"/>
  <c r="H1010" i="1" s="1"/>
  <c r="H1009" i="1" a="1"/>
  <c r="H1009" i="1" s="1"/>
  <c r="H1008" i="1" a="1"/>
  <c r="H1008" i="1" s="1"/>
  <c r="H1007" i="1" a="1"/>
  <c r="H1007" i="1" s="1"/>
  <c r="H1006" i="1" a="1"/>
  <c r="H1006" i="1" s="1"/>
  <c r="H1005" i="1" a="1"/>
  <c r="H1005" i="1" s="1"/>
  <c r="H1004" i="1" a="1"/>
  <c r="H1004" i="1" s="1"/>
  <c r="H1003" i="1" a="1"/>
  <c r="H1003" i="1" s="1"/>
  <c r="H1002" i="1" a="1"/>
  <c r="H1002" i="1" s="1"/>
  <c r="H1001" i="1" a="1"/>
  <c r="H1001" i="1" s="1"/>
  <c r="H1000" i="1" a="1"/>
  <c r="H1000" i="1" s="1"/>
  <c r="H999" i="1" a="1"/>
  <c r="H999" i="1" s="1"/>
  <c r="H998" i="1" a="1"/>
  <c r="H998" i="1" s="1"/>
  <c r="H997" i="1" a="1"/>
  <c r="H997" i="1" s="1"/>
  <c r="H996" i="1" a="1"/>
  <c r="H996" i="1" s="1"/>
  <c r="H995" i="1" a="1"/>
  <c r="H995" i="1" s="1"/>
  <c r="H994" i="1" a="1"/>
  <c r="H994" i="1" s="1"/>
  <c r="H993" i="1" a="1"/>
  <c r="H993" i="1" s="1"/>
  <c r="H992" i="1" a="1"/>
  <c r="H992" i="1" s="1"/>
  <c r="H991" i="1" a="1"/>
  <c r="H991" i="1" s="1"/>
  <c r="H990" i="1" a="1"/>
  <c r="H990" i="1" s="1"/>
  <c r="H989" i="1" a="1"/>
  <c r="H989" i="1" s="1"/>
  <c r="H988" i="1" a="1"/>
  <c r="H988" i="1" s="1"/>
  <c r="H987" i="1" a="1"/>
  <c r="H987" i="1" s="1"/>
  <c r="H986" i="1" a="1"/>
  <c r="H986" i="1" s="1"/>
  <c r="H985" i="1" a="1"/>
  <c r="H985" i="1" s="1"/>
  <c r="H984" i="1" a="1"/>
  <c r="H984" i="1" s="1"/>
  <c r="H983" i="1" a="1"/>
  <c r="H983" i="1" s="1"/>
  <c r="H982" i="1" a="1"/>
  <c r="H982" i="1" s="1"/>
  <c r="H981" i="1" a="1"/>
  <c r="H981" i="1" s="1"/>
  <c r="H980" i="1" a="1"/>
  <c r="H980" i="1" s="1"/>
  <c r="H979" i="1" a="1"/>
  <c r="H979" i="1" s="1"/>
  <c r="H978" i="1" a="1"/>
  <c r="H978" i="1" s="1"/>
  <c r="H977" i="1" a="1"/>
  <c r="H977" i="1" s="1"/>
  <c r="H976" i="1" a="1"/>
  <c r="H976" i="1" s="1"/>
  <c r="H975" i="1" a="1"/>
  <c r="H975" i="1" s="1"/>
  <c r="H974" i="1" a="1"/>
  <c r="H974" i="1" s="1"/>
  <c r="H973" i="1" a="1"/>
  <c r="H973" i="1" s="1"/>
  <c r="H972" i="1" a="1"/>
  <c r="H972" i="1" s="1"/>
  <c r="H971" i="1" a="1"/>
  <c r="H971" i="1" s="1"/>
  <c r="H970" i="1" a="1"/>
  <c r="H970" i="1" s="1"/>
  <c r="H969" i="1" a="1"/>
  <c r="H969" i="1" s="1"/>
  <c r="H968" i="1" a="1"/>
  <c r="H968" i="1" s="1"/>
  <c r="H967" i="1" a="1"/>
  <c r="H967" i="1" s="1"/>
  <c r="H966" i="1" a="1"/>
  <c r="H966" i="1" s="1"/>
  <c r="H965" i="1" a="1"/>
  <c r="H965" i="1" s="1"/>
  <c r="H964" i="1" a="1"/>
  <c r="H964" i="1" s="1"/>
  <c r="H963" i="1" a="1"/>
  <c r="H963" i="1" s="1"/>
  <c r="H962" i="1" a="1"/>
  <c r="H962" i="1" s="1"/>
  <c r="H961" i="1" a="1"/>
  <c r="H961" i="1" s="1"/>
  <c r="H960" i="1" a="1"/>
  <c r="H960" i="1" s="1"/>
  <c r="H959" i="1" a="1"/>
  <c r="H959" i="1" s="1"/>
  <c r="H958" i="1" a="1"/>
  <c r="H958" i="1" s="1"/>
  <c r="H957" i="1" a="1"/>
  <c r="H957" i="1" s="1"/>
  <c r="H956" i="1" a="1"/>
  <c r="H956" i="1" s="1"/>
  <c r="H955" i="1" a="1"/>
  <c r="H955" i="1" s="1"/>
  <c r="H954" i="1" a="1"/>
  <c r="H954" i="1" s="1"/>
  <c r="H953" i="1" a="1"/>
  <c r="H953" i="1" s="1"/>
  <c r="H952" i="1" a="1"/>
  <c r="H952" i="1" s="1"/>
  <c r="H951" i="1" a="1"/>
  <c r="H951" i="1" s="1"/>
  <c r="H950" i="1" a="1"/>
  <c r="H950" i="1" s="1"/>
  <c r="H949" i="1" a="1"/>
  <c r="H949" i="1" s="1"/>
  <c r="H948" i="1" a="1"/>
  <c r="H948" i="1" s="1"/>
  <c r="H947" i="1" a="1"/>
  <c r="H947" i="1" s="1"/>
  <c r="H946" i="1" a="1"/>
  <c r="H946" i="1" s="1"/>
  <c r="H945" i="1" a="1"/>
  <c r="H945" i="1" s="1"/>
  <c r="H944" i="1" a="1"/>
  <c r="H944" i="1" s="1"/>
  <c r="H943" i="1" a="1"/>
  <c r="H943" i="1" s="1"/>
  <c r="H942" i="1" a="1"/>
  <c r="H942" i="1" s="1"/>
  <c r="H941" i="1" a="1"/>
  <c r="H941" i="1" s="1"/>
  <c r="H940" i="1" a="1"/>
  <c r="H940" i="1" s="1"/>
  <c r="H939" i="1" a="1"/>
  <c r="H939" i="1" s="1"/>
  <c r="H938" i="1" a="1"/>
  <c r="H938" i="1" s="1"/>
  <c r="H937" i="1" a="1"/>
  <c r="H937" i="1" s="1"/>
  <c r="H936" i="1" a="1"/>
  <c r="H936" i="1" s="1"/>
  <c r="H935" i="1" a="1"/>
  <c r="H935" i="1" s="1"/>
  <c r="H934" i="1" a="1"/>
  <c r="H934" i="1" s="1"/>
  <c r="H933" i="1" a="1"/>
  <c r="H933" i="1" s="1"/>
  <c r="H932" i="1" a="1"/>
  <c r="H932" i="1" s="1"/>
  <c r="H931" i="1" a="1"/>
  <c r="H931" i="1" s="1"/>
  <c r="H930" i="1" a="1"/>
  <c r="H930" i="1" s="1"/>
  <c r="H929" i="1" a="1"/>
  <c r="H929" i="1" s="1"/>
  <c r="H928" i="1" a="1"/>
  <c r="H928" i="1" s="1"/>
  <c r="H927" i="1" a="1"/>
  <c r="H927" i="1" s="1"/>
  <c r="H926" i="1" a="1"/>
  <c r="H926" i="1" s="1"/>
  <c r="H925" i="1" a="1"/>
  <c r="H925" i="1" s="1"/>
  <c r="H924" i="1" a="1"/>
  <c r="H924" i="1" s="1"/>
  <c r="H923" i="1" a="1"/>
  <c r="H923" i="1" s="1"/>
  <c r="H922" i="1" a="1"/>
  <c r="H922" i="1" s="1"/>
  <c r="H921" i="1" a="1"/>
  <c r="H921" i="1" s="1"/>
  <c r="H920" i="1" a="1"/>
  <c r="H920" i="1" s="1"/>
  <c r="H919" i="1" a="1"/>
  <c r="H919" i="1" s="1"/>
  <c r="H918" i="1" a="1"/>
  <c r="H918" i="1" s="1"/>
  <c r="H917" i="1" a="1"/>
  <c r="H917" i="1" s="1"/>
  <c r="H916" i="1" a="1"/>
  <c r="H916" i="1" s="1"/>
  <c r="H915" i="1" a="1"/>
  <c r="H915" i="1" s="1"/>
  <c r="H914" i="1" a="1"/>
  <c r="H914" i="1" s="1"/>
  <c r="H913" i="1" a="1"/>
  <c r="H913" i="1" s="1"/>
  <c r="H912" i="1" a="1"/>
  <c r="H912" i="1" s="1"/>
  <c r="H911" i="1" a="1"/>
  <c r="H911" i="1" s="1"/>
  <c r="H910" i="1" a="1"/>
  <c r="H910" i="1" s="1"/>
  <c r="H909" i="1" a="1"/>
  <c r="H909" i="1" s="1"/>
  <c r="H908" i="1" a="1"/>
  <c r="H908" i="1" s="1"/>
  <c r="H907" i="1" a="1"/>
  <c r="H907" i="1" s="1"/>
  <c r="H906" i="1" a="1"/>
  <c r="H906" i="1" s="1"/>
  <c r="H905" i="1" a="1"/>
  <c r="H905" i="1" s="1"/>
  <c r="H904" i="1" a="1"/>
  <c r="H904" i="1" s="1"/>
  <c r="H903" i="1" a="1"/>
  <c r="H903" i="1" s="1"/>
  <c r="H902" i="1" a="1"/>
  <c r="H902" i="1" s="1"/>
  <c r="H901" i="1" a="1"/>
  <c r="H901" i="1" s="1"/>
  <c r="H900" i="1" a="1"/>
  <c r="H900" i="1" s="1"/>
  <c r="H899" i="1" a="1"/>
  <c r="H899" i="1" s="1"/>
  <c r="H898" i="1" a="1"/>
  <c r="H898" i="1" s="1"/>
  <c r="H897" i="1" a="1"/>
  <c r="H897" i="1" s="1"/>
  <c r="H896" i="1" a="1"/>
  <c r="H896" i="1" s="1"/>
  <c r="H895" i="1" a="1"/>
  <c r="H895" i="1" s="1"/>
  <c r="H894" i="1" a="1"/>
  <c r="H894" i="1" s="1"/>
  <c r="H893" i="1" a="1"/>
  <c r="H893" i="1" s="1"/>
  <c r="H892" i="1" a="1"/>
  <c r="H892" i="1" s="1"/>
  <c r="H891" i="1" a="1"/>
  <c r="H891" i="1" s="1"/>
  <c r="H890" i="1" a="1"/>
  <c r="H890" i="1" s="1"/>
  <c r="H889" i="1" a="1"/>
  <c r="H889" i="1" s="1"/>
  <c r="H888" i="1" a="1"/>
  <c r="H888" i="1" s="1"/>
  <c r="H887" i="1" a="1"/>
  <c r="H887" i="1" s="1"/>
  <c r="H886" i="1" a="1"/>
  <c r="H886" i="1" s="1"/>
  <c r="H885" i="1" a="1"/>
  <c r="H885" i="1" s="1"/>
  <c r="H884" i="1" a="1"/>
  <c r="H884" i="1" s="1"/>
  <c r="H883" i="1" a="1"/>
  <c r="H883" i="1" s="1"/>
  <c r="H882" i="1" a="1"/>
  <c r="H882" i="1" s="1"/>
  <c r="H881" i="1" a="1"/>
  <c r="H881" i="1" s="1"/>
  <c r="H880" i="1" a="1"/>
  <c r="H880" i="1" s="1"/>
  <c r="H879" i="1" a="1"/>
  <c r="H879" i="1" s="1"/>
  <c r="H878" i="1" a="1"/>
  <c r="H878" i="1" s="1"/>
  <c r="H877" i="1" a="1"/>
  <c r="H877" i="1" s="1"/>
  <c r="H876" i="1" a="1"/>
  <c r="H876" i="1" s="1"/>
  <c r="H875" i="1" a="1"/>
  <c r="H875" i="1" s="1"/>
  <c r="H874" i="1" a="1"/>
  <c r="H874" i="1" s="1"/>
  <c r="H873" i="1" a="1"/>
  <c r="H873" i="1" s="1"/>
  <c r="H872" i="1" a="1"/>
  <c r="H872" i="1" s="1"/>
  <c r="H871" i="1" a="1"/>
  <c r="H871" i="1" s="1"/>
  <c r="H870" i="1" a="1"/>
  <c r="H870" i="1" s="1"/>
  <c r="H869" i="1" a="1"/>
  <c r="H869" i="1" s="1"/>
  <c r="H868" i="1" a="1"/>
  <c r="H868" i="1" s="1"/>
  <c r="H867" i="1" a="1"/>
  <c r="H867" i="1" s="1"/>
  <c r="H866" i="1" a="1"/>
  <c r="H866" i="1" s="1"/>
  <c r="H865" i="1" a="1"/>
  <c r="H865" i="1" s="1"/>
  <c r="H864" i="1" a="1"/>
  <c r="H864" i="1" s="1"/>
  <c r="H863" i="1" a="1"/>
  <c r="H863" i="1" s="1"/>
  <c r="H862" i="1" a="1"/>
  <c r="H862" i="1" s="1"/>
  <c r="H861" i="1" a="1"/>
  <c r="H861" i="1" s="1"/>
  <c r="H860" i="1" a="1"/>
  <c r="H860" i="1" s="1"/>
  <c r="H859" i="1" a="1"/>
  <c r="H859" i="1" s="1"/>
  <c r="H858" i="1" a="1"/>
  <c r="H858" i="1" s="1"/>
  <c r="H857" i="1" a="1"/>
  <c r="H857" i="1" s="1"/>
  <c r="H856" i="1" a="1"/>
  <c r="H856" i="1" s="1"/>
  <c r="H855" i="1" a="1"/>
  <c r="H855" i="1" s="1"/>
  <c r="H854" i="1" a="1"/>
  <c r="H854" i="1" s="1"/>
  <c r="H853" i="1" a="1"/>
  <c r="H853" i="1" s="1"/>
  <c r="H852" i="1" a="1"/>
  <c r="H852" i="1" s="1"/>
  <c r="H851" i="1" a="1"/>
  <c r="H851" i="1" s="1"/>
  <c r="H850" i="1" a="1"/>
  <c r="H850" i="1" s="1"/>
  <c r="H849" i="1" a="1"/>
  <c r="H849" i="1" s="1"/>
  <c r="H848" i="1" a="1"/>
  <c r="H848" i="1" s="1"/>
  <c r="H847" i="1" a="1"/>
  <c r="H847" i="1" s="1"/>
  <c r="H846" i="1" a="1"/>
  <c r="H846" i="1" s="1"/>
  <c r="H845" i="1" a="1"/>
  <c r="H845" i="1" s="1"/>
  <c r="H844" i="1" a="1"/>
  <c r="H844" i="1" s="1"/>
  <c r="H843" i="1" a="1"/>
  <c r="H843" i="1" s="1"/>
  <c r="H842" i="1" a="1"/>
  <c r="H842" i="1" s="1"/>
  <c r="H841" i="1" a="1"/>
  <c r="H841" i="1" s="1"/>
  <c r="H840" i="1" a="1"/>
  <c r="H840" i="1" s="1"/>
  <c r="H839" i="1" a="1"/>
  <c r="H839" i="1" s="1"/>
  <c r="H838" i="1" a="1"/>
  <c r="H838" i="1" s="1"/>
  <c r="H837" i="1" a="1"/>
  <c r="H837" i="1" s="1"/>
  <c r="H836" i="1" a="1"/>
  <c r="H836" i="1" s="1"/>
  <c r="H835" i="1" a="1"/>
  <c r="H835" i="1" s="1"/>
  <c r="H834" i="1" a="1"/>
  <c r="H834" i="1" s="1"/>
  <c r="H833" i="1" a="1"/>
  <c r="H833" i="1" s="1"/>
  <c r="H832" i="1" a="1"/>
  <c r="H832" i="1" s="1"/>
  <c r="H831" i="1" a="1"/>
  <c r="H831" i="1" s="1"/>
  <c r="H830" i="1" a="1"/>
  <c r="H830" i="1" s="1"/>
  <c r="H829" i="1" a="1"/>
  <c r="H829" i="1" s="1"/>
  <c r="H828" i="1" a="1"/>
  <c r="H828" i="1" s="1"/>
  <c r="H827" i="1" a="1"/>
  <c r="H827" i="1" s="1"/>
  <c r="H826" i="1" a="1"/>
  <c r="H826" i="1" s="1"/>
  <c r="H825" i="1" a="1"/>
  <c r="H825" i="1" s="1"/>
  <c r="H824" i="1" a="1"/>
  <c r="H824" i="1" s="1"/>
  <c r="H823" i="1" a="1"/>
  <c r="H823" i="1" s="1"/>
  <c r="H822" i="1" a="1"/>
  <c r="H822" i="1" s="1"/>
  <c r="H821" i="1" a="1"/>
  <c r="H821" i="1" s="1"/>
  <c r="H820" i="1" a="1"/>
  <c r="H820" i="1" s="1"/>
  <c r="H819" i="1" a="1"/>
  <c r="H819" i="1" s="1"/>
  <c r="H818" i="1" a="1"/>
  <c r="H818" i="1" s="1"/>
  <c r="H817" i="1" a="1"/>
  <c r="H817" i="1" s="1"/>
  <c r="H816" i="1" a="1"/>
  <c r="H816" i="1" s="1"/>
  <c r="H815" i="1" a="1"/>
  <c r="H815" i="1" s="1"/>
  <c r="H814" i="1" a="1"/>
  <c r="H814" i="1" s="1"/>
  <c r="H813" i="1" a="1"/>
  <c r="H813" i="1" s="1"/>
  <c r="H812" i="1" a="1"/>
  <c r="H812" i="1" s="1"/>
  <c r="H811" i="1" a="1"/>
  <c r="H811" i="1" s="1"/>
  <c r="H810" i="1" a="1"/>
  <c r="H810" i="1" s="1"/>
  <c r="H809" i="1" a="1"/>
  <c r="H809" i="1" s="1"/>
  <c r="H808" i="1" a="1"/>
  <c r="H808" i="1" s="1"/>
  <c r="H807" i="1" a="1"/>
  <c r="H807" i="1" s="1"/>
  <c r="H806" i="1" a="1"/>
  <c r="H806" i="1" s="1"/>
  <c r="H805" i="1" a="1"/>
  <c r="H805" i="1" s="1"/>
  <c r="H804" i="1" a="1"/>
  <c r="H804" i="1" s="1"/>
  <c r="H803" i="1" a="1"/>
  <c r="H803" i="1" s="1"/>
  <c r="H802" i="1" a="1"/>
  <c r="H802" i="1" s="1"/>
  <c r="H801" i="1" a="1"/>
  <c r="H801" i="1" s="1"/>
  <c r="H800" i="1" a="1"/>
  <c r="H800" i="1" s="1"/>
  <c r="H799" i="1" a="1"/>
  <c r="H799" i="1" s="1"/>
  <c r="H798" i="1" a="1"/>
  <c r="H798" i="1" s="1"/>
  <c r="H797" i="1" a="1"/>
  <c r="H797" i="1" s="1"/>
  <c r="H796" i="1" a="1"/>
  <c r="H796" i="1" s="1"/>
  <c r="H795" i="1" a="1"/>
  <c r="H795" i="1" s="1"/>
  <c r="H794" i="1" a="1"/>
  <c r="H794" i="1" s="1"/>
  <c r="H793" i="1" a="1"/>
  <c r="H793" i="1" s="1"/>
  <c r="H792" i="1" a="1"/>
  <c r="H792" i="1" s="1"/>
  <c r="H791" i="1" a="1"/>
  <c r="H791" i="1" s="1"/>
  <c r="H790" i="1" a="1"/>
  <c r="H790" i="1" s="1"/>
  <c r="H789" i="1" a="1"/>
  <c r="H789" i="1" s="1"/>
  <c r="H788" i="1" a="1"/>
  <c r="H788" i="1" s="1"/>
  <c r="H787" i="1" a="1"/>
  <c r="H787" i="1" s="1"/>
  <c r="H786" i="1" a="1"/>
  <c r="H786" i="1" s="1"/>
  <c r="H785" i="1" a="1"/>
  <c r="H785" i="1" s="1"/>
  <c r="H784" i="1" a="1"/>
  <c r="H784" i="1" s="1"/>
  <c r="H783" i="1" a="1"/>
  <c r="H783" i="1" s="1"/>
  <c r="H782" i="1" a="1"/>
  <c r="H782" i="1" s="1"/>
  <c r="H781" i="1" a="1"/>
  <c r="H781" i="1" s="1"/>
  <c r="H780" i="1" a="1"/>
  <c r="H780" i="1" s="1"/>
  <c r="H779" i="1" a="1"/>
  <c r="H779" i="1" s="1"/>
  <c r="H778" i="1" a="1"/>
  <c r="H778" i="1" s="1"/>
  <c r="H777" i="1" a="1"/>
  <c r="H777" i="1" s="1"/>
  <c r="H776" i="1" a="1"/>
  <c r="H776" i="1" s="1"/>
  <c r="H775" i="1" a="1"/>
  <c r="H775" i="1" s="1"/>
  <c r="H774" i="1" a="1"/>
  <c r="H774" i="1" s="1"/>
  <c r="H773" i="1" a="1"/>
  <c r="H773" i="1" s="1"/>
  <c r="H772" i="1" a="1"/>
  <c r="H772" i="1" s="1"/>
  <c r="H771" i="1" a="1"/>
  <c r="H771" i="1" s="1"/>
  <c r="H770" i="1" a="1"/>
  <c r="H770" i="1" s="1"/>
  <c r="H769" i="1" a="1"/>
  <c r="H769" i="1" s="1"/>
  <c r="H768" i="1" a="1"/>
  <c r="H768" i="1" s="1"/>
  <c r="H767" i="1" a="1"/>
  <c r="H767" i="1" s="1"/>
  <c r="H766" i="1" a="1"/>
  <c r="H766" i="1" s="1"/>
  <c r="H765" i="1" a="1"/>
  <c r="H765" i="1" s="1"/>
  <c r="H764" i="1" a="1"/>
  <c r="H764" i="1" s="1"/>
  <c r="H763" i="1" a="1"/>
  <c r="H763" i="1" s="1"/>
  <c r="H762" i="1" a="1"/>
  <c r="H762" i="1" s="1"/>
  <c r="H761" i="1" a="1"/>
  <c r="H761" i="1" s="1"/>
  <c r="H760" i="1" a="1"/>
  <c r="H760" i="1" s="1"/>
  <c r="H759" i="1" a="1"/>
  <c r="H759" i="1" s="1"/>
  <c r="H758" i="1" a="1"/>
  <c r="H758" i="1" s="1"/>
  <c r="H757" i="1" a="1"/>
  <c r="H757" i="1" s="1"/>
  <c r="H756" i="1" a="1"/>
  <c r="H756" i="1" s="1"/>
  <c r="H755" i="1" a="1"/>
  <c r="H755" i="1" s="1"/>
  <c r="H754" i="1" a="1"/>
  <c r="H754" i="1" s="1"/>
  <c r="H753" i="1" a="1"/>
  <c r="H753" i="1" s="1"/>
  <c r="H752" i="1" a="1"/>
  <c r="H752" i="1" s="1"/>
  <c r="H751" i="1" a="1"/>
  <c r="H751" i="1" s="1"/>
  <c r="H750" i="1" a="1"/>
  <c r="H750" i="1" s="1"/>
  <c r="H749" i="1" a="1"/>
  <c r="H749" i="1" s="1"/>
  <c r="H748" i="1" a="1"/>
  <c r="H748" i="1" s="1"/>
  <c r="H747" i="1" a="1"/>
  <c r="H747" i="1" s="1"/>
  <c r="H746" i="1" a="1"/>
  <c r="H746" i="1" s="1"/>
  <c r="H745" i="1" a="1"/>
  <c r="H745" i="1" s="1"/>
  <c r="H744" i="1" a="1"/>
  <c r="H744" i="1" s="1"/>
  <c r="H743" i="1" a="1"/>
  <c r="H743" i="1" s="1"/>
  <c r="H742" i="1" a="1"/>
  <c r="H742" i="1" s="1"/>
  <c r="H741" i="1" a="1"/>
  <c r="H741" i="1" s="1"/>
  <c r="H740" i="1" a="1"/>
  <c r="H740" i="1" s="1"/>
  <c r="H739" i="1" a="1"/>
  <c r="H739" i="1" s="1"/>
  <c r="H738" i="1" a="1"/>
  <c r="H738" i="1" s="1"/>
  <c r="H737" i="1" a="1"/>
  <c r="H737" i="1" s="1"/>
  <c r="H736" i="1" a="1"/>
  <c r="H736" i="1" s="1"/>
  <c r="H735" i="1" a="1"/>
  <c r="H735" i="1" s="1"/>
  <c r="H734" i="1" a="1"/>
  <c r="H734" i="1" s="1"/>
  <c r="H733" i="1" a="1"/>
  <c r="H733" i="1" s="1"/>
  <c r="H732" i="1" a="1"/>
  <c r="H732" i="1" s="1"/>
  <c r="H731" i="1" a="1"/>
  <c r="H731" i="1" s="1"/>
  <c r="H730" i="1" a="1"/>
  <c r="H730" i="1" s="1"/>
  <c r="H729" i="1" a="1"/>
  <c r="H729" i="1" s="1"/>
  <c r="H728" i="1" a="1"/>
  <c r="H728" i="1" s="1"/>
  <c r="H727" i="1" a="1"/>
  <c r="H727" i="1" s="1"/>
  <c r="H726" i="1" a="1"/>
  <c r="H726" i="1" s="1"/>
  <c r="H725" i="1" a="1"/>
  <c r="H725" i="1" s="1"/>
  <c r="H724" i="1" a="1"/>
  <c r="H724" i="1" s="1"/>
  <c r="H723" i="1" a="1"/>
  <c r="H723" i="1" s="1"/>
  <c r="H722" i="1" a="1"/>
  <c r="H722" i="1" s="1"/>
  <c r="H721" i="1" a="1"/>
  <c r="H721" i="1" s="1"/>
  <c r="H720" i="1" a="1"/>
  <c r="H720" i="1" s="1"/>
  <c r="H719" i="1" a="1"/>
  <c r="H719" i="1" s="1"/>
  <c r="H718" i="1" a="1"/>
  <c r="H718" i="1" s="1"/>
  <c r="H717" i="1" a="1"/>
  <c r="H717" i="1" s="1"/>
  <c r="H716" i="1" a="1"/>
  <c r="H716" i="1" s="1"/>
  <c r="H715" i="1" a="1"/>
  <c r="H715" i="1" s="1"/>
  <c r="H714" i="1" a="1"/>
  <c r="H714" i="1" s="1"/>
  <c r="H713" i="1" a="1"/>
  <c r="H713" i="1" s="1"/>
  <c r="H712" i="1" a="1"/>
  <c r="H712" i="1" s="1"/>
  <c r="H711" i="1" a="1"/>
  <c r="H711" i="1" s="1"/>
  <c r="H710" i="1" a="1"/>
  <c r="H710" i="1" s="1"/>
  <c r="H709" i="1" a="1"/>
  <c r="H709" i="1" s="1"/>
  <c r="H708" i="1" a="1"/>
  <c r="H708" i="1" s="1"/>
  <c r="H707" i="1" a="1"/>
  <c r="H707" i="1" s="1"/>
  <c r="H706" i="1" a="1"/>
  <c r="H706" i="1" s="1"/>
  <c r="H705" i="1" a="1"/>
  <c r="H705" i="1" s="1"/>
  <c r="H704" i="1" a="1"/>
  <c r="H704" i="1" s="1"/>
  <c r="H703" i="1" a="1"/>
  <c r="H703" i="1" s="1"/>
  <c r="H702" i="1" a="1"/>
  <c r="H702" i="1" s="1"/>
  <c r="H701" i="1" a="1"/>
  <c r="H701" i="1" s="1"/>
  <c r="H700" i="1" a="1"/>
  <c r="H700" i="1" s="1"/>
  <c r="H699" i="1" a="1"/>
  <c r="H699" i="1" s="1"/>
  <c r="H698" i="1" a="1"/>
  <c r="H698" i="1" s="1"/>
  <c r="H697" i="1" a="1"/>
  <c r="H697" i="1" s="1"/>
  <c r="H696" i="1" a="1"/>
  <c r="H696" i="1" s="1"/>
  <c r="H695" i="1" a="1"/>
  <c r="H695" i="1" s="1"/>
  <c r="H694" i="1" a="1"/>
  <c r="H694" i="1" s="1"/>
  <c r="H693" i="1" a="1"/>
  <c r="H693" i="1" s="1"/>
  <c r="H692" i="1" a="1"/>
  <c r="H692" i="1" s="1"/>
  <c r="H691" i="1" a="1"/>
  <c r="H691" i="1" s="1"/>
  <c r="H690" i="1" a="1"/>
  <c r="H690" i="1" s="1"/>
  <c r="H689" i="1" a="1"/>
  <c r="H689" i="1" s="1"/>
  <c r="H688" i="1" a="1"/>
  <c r="H688" i="1" s="1"/>
  <c r="H687" i="1" a="1"/>
  <c r="H687" i="1" s="1"/>
  <c r="H686" i="1" a="1"/>
  <c r="H686" i="1" s="1"/>
  <c r="H685" i="1" a="1"/>
  <c r="H685" i="1" s="1"/>
  <c r="H684" i="1" a="1"/>
  <c r="H684" i="1" s="1"/>
  <c r="H683" i="1" a="1"/>
  <c r="H683" i="1" s="1"/>
  <c r="H682" i="1" a="1"/>
  <c r="H682" i="1" s="1"/>
  <c r="H681" i="1" a="1"/>
  <c r="H681" i="1" s="1"/>
  <c r="H680" i="1" a="1"/>
  <c r="H680" i="1" s="1"/>
  <c r="H679" i="1" a="1"/>
  <c r="H679" i="1" s="1"/>
  <c r="H678" i="1" a="1"/>
  <c r="H678" i="1" s="1"/>
  <c r="H677" i="1" a="1"/>
  <c r="H677" i="1" s="1"/>
  <c r="H676" i="1" a="1"/>
  <c r="H676" i="1" s="1"/>
  <c r="H675" i="1" a="1"/>
  <c r="H675" i="1" s="1"/>
  <c r="H674" i="1" a="1"/>
  <c r="H674" i="1" s="1"/>
  <c r="H673" i="1" a="1"/>
  <c r="H673" i="1" s="1"/>
  <c r="H672" i="1" a="1"/>
  <c r="H672" i="1" s="1"/>
  <c r="H671" i="1" a="1"/>
  <c r="H671" i="1" s="1"/>
  <c r="H670" i="1" a="1"/>
  <c r="H670" i="1" s="1"/>
  <c r="H669" i="1" a="1"/>
  <c r="H669" i="1" s="1"/>
  <c r="H668" i="1" a="1"/>
  <c r="H668" i="1" s="1"/>
  <c r="H667" i="1" a="1"/>
  <c r="H667" i="1" s="1"/>
  <c r="H666" i="1" a="1"/>
  <c r="H666" i="1" s="1"/>
  <c r="H665" i="1" a="1"/>
  <c r="H665" i="1" s="1"/>
  <c r="H664" i="1" a="1"/>
  <c r="H664" i="1" s="1"/>
  <c r="H663" i="1" a="1"/>
  <c r="H663" i="1" s="1"/>
  <c r="H662" i="1" a="1"/>
  <c r="H662" i="1" s="1"/>
  <c r="H661" i="1" a="1"/>
  <c r="H661" i="1" s="1"/>
  <c r="H660" i="1" a="1"/>
  <c r="H660" i="1" s="1"/>
  <c r="H659" i="1" a="1"/>
  <c r="H659" i="1" s="1"/>
  <c r="H658" i="1" a="1"/>
  <c r="H658" i="1" s="1"/>
  <c r="H657" i="1" a="1"/>
  <c r="H657" i="1" s="1"/>
  <c r="H656" i="1" a="1"/>
  <c r="H656" i="1" s="1"/>
  <c r="H655" i="1" a="1"/>
  <c r="H655" i="1" s="1"/>
  <c r="H654" i="1" a="1"/>
  <c r="H654" i="1" s="1"/>
  <c r="H653" i="1" a="1"/>
  <c r="H653" i="1" s="1"/>
  <c r="H652" i="1" a="1"/>
  <c r="H652" i="1" s="1"/>
  <c r="H651" i="1" a="1"/>
  <c r="H651" i="1" s="1"/>
  <c r="H650" i="1" a="1"/>
  <c r="H650" i="1" s="1"/>
  <c r="H649" i="1" a="1"/>
  <c r="H649" i="1" s="1"/>
  <c r="H648" i="1" a="1"/>
  <c r="H648" i="1" s="1"/>
  <c r="H647" i="1" a="1"/>
  <c r="H647" i="1" s="1"/>
  <c r="H646" i="1" a="1"/>
  <c r="H646" i="1" s="1"/>
  <c r="H645" i="1" a="1"/>
  <c r="H645" i="1" s="1"/>
  <c r="H644" i="1" a="1"/>
  <c r="H644" i="1" s="1"/>
  <c r="H643" i="1" a="1"/>
  <c r="H643" i="1" s="1"/>
  <c r="H642" i="1" a="1"/>
  <c r="H642" i="1" s="1"/>
  <c r="H641" i="1" a="1"/>
  <c r="H641" i="1" s="1"/>
  <c r="H640" i="1" a="1"/>
  <c r="H640" i="1" s="1"/>
  <c r="H639" i="1" a="1"/>
  <c r="H639" i="1" s="1"/>
  <c r="H638" i="1" a="1"/>
  <c r="H638" i="1" s="1"/>
  <c r="H637" i="1" a="1"/>
  <c r="H637" i="1" s="1"/>
  <c r="H636" i="1" a="1"/>
  <c r="H636" i="1" s="1"/>
  <c r="H635" i="1" a="1"/>
  <c r="H635" i="1" s="1"/>
  <c r="H634" i="1" a="1"/>
  <c r="H634" i="1" s="1"/>
  <c r="H633" i="1" a="1"/>
  <c r="H633" i="1" s="1"/>
  <c r="H632" i="1" a="1"/>
  <c r="H632" i="1" s="1"/>
  <c r="H631" i="1" a="1"/>
  <c r="H631" i="1" s="1"/>
  <c r="H630" i="1" a="1"/>
  <c r="H630" i="1" s="1"/>
  <c r="H629" i="1" a="1"/>
  <c r="H629" i="1" s="1"/>
  <c r="H628" i="1" a="1"/>
  <c r="H628" i="1" s="1"/>
  <c r="H627" i="1" a="1"/>
  <c r="H627" i="1" s="1"/>
  <c r="H626" i="1" a="1"/>
  <c r="H626" i="1" s="1"/>
  <c r="H625" i="1" a="1"/>
  <c r="H625" i="1" s="1"/>
  <c r="H624" i="1" a="1"/>
  <c r="H624" i="1" s="1"/>
  <c r="H623" i="1" a="1"/>
  <c r="H623" i="1" s="1"/>
  <c r="H622" i="1" a="1"/>
  <c r="H622" i="1" s="1"/>
  <c r="H621" i="1" a="1"/>
  <c r="H621" i="1" s="1"/>
  <c r="H620" i="1" a="1"/>
  <c r="H620" i="1" s="1"/>
  <c r="H619" i="1" a="1"/>
  <c r="H619" i="1" s="1"/>
  <c r="H618" i="1" a="1"/>
  <c r="H618" i="1" s="1"/>
  <c r="H617" i="1" a="1"/>
  <c r="H617" i="1" s="1"/>
  <c r="H616" i="1" a="1"/>
  <c r="H616" i="1" s="1"/>
  <c r="H615" i="1" a="1"/>
  <c r="H615" i="1" s="1"/>
  <c r="H614" i="1" a="1"/>
  <c r="H614" i="1" s="1"/>
  <c r="H613" i="1" a="1"/>
  <c r="H613" i="1" s="1"/>
  <c r="H612" i="1" a="1"/>
  <c r="H612" i="1" s="1"/>
  <c r="H611" i="1" a="1"/>
  <c r="H611" i="1" s="1"/>
  <c r="H610" i="1" a="1"/>
  <c r="H610" i="1" s="1"/>
  <c r="H609" i="1" a="1"/>
  <c r="H609" i="1" s="1"/>
  <c r="H608" i="1" a="1"/>
  <c r="H608" i="1" s="1"/>
  <c r="H607" i="1" a="1"/>
  <c r="H607" i="1" s="1"/>
  <c r="H606" i="1" a="1"/>
  <c r="H606" i="1" s="1"/>
  <c r="H605" i="1" a="1"/>
  <c r="H605" i="1" s="1"/>
  <c r="H604" i="1" a="1"/>
  <c r="H604" i="1" s="1"/>
  <c r="H603" i="1" a="1"/>
  <c r="H603" i="1" s="1"/>
  <c r="H602" i="1" a="1"/>
  <c r="H602" i="1" s="1"/>
  <c r="H601" i="1" a="1"/>
  <c r="H601" i="1" s="1"/>
  <c r="H600" i="1" a="1"/>
  <c r="H600" i="1" s="1"/>
  <c r="H599" i="1" a="1"/>
  <c r="H599" i="1" s="1"/>
  <c r="H598" i="1" a="1"/>
  <c r="H598" i="1" s="1"/>
  <c r="H597" i="1" a="1"/>
  <c r="H597" i="1" s="1"/>
  <c r="H596" i="1" a="1"/>
  <c r="H596" i="1" s="1"/>
  <c r="H595" i="1" a="1"/>
  <c r="H595" i="1" s="1"/>
  <c r="H594" i="1" a="1"/>
  <c r="H594" i="1" s="1"/>
  <c r="H593" i="1" a="1"/>
  <c r="H593" i="1" s="1"/>
  <c r="H592" i="1" a="1"/>
  <c r="H592" i="1" s="1"/>
  <c r="H591" i="1" a="1"/>
  <c r="H591" i="1" s="1"/>
  <c r="H590" i="1" a="1"/>
  <c r="H590" i="1" s="1"/>
  <c r="H589" i="1" a="1"/>
  <c r="H589" i="1" s="1"/>
  <c r="H588" i="1" a="1"/>
  <c r="H588" i="1" s="1"/>
  <c r="H587" i="1" a="1"/>
  <c r="H587" i="1" s="1"/>
  <c r="H586" i="1" a="1"/>
  <c r="H586" i="1" s="1"/>
  <c r="H585" i="1" a="1"/>
  <c r="H585" i="1" s="1"/>
  <c r="H584" i="1" a="1"/>
  <c r="H584" i="1" s="1"/>
  <c r="H583" i="1" a="1"/>
  <c r="H583" i="1" s="1"/>
  <c r="H582" i="1" a="1"/>
  <c r="H582" i="1" s="1"/>
  <c r="H581" i="1" a="1"/>
  <c r="H581" i="1" s="1"/>
  <c r="H580" i="1" a="1"/>
  <c r="H580" i="1" s="1"/>
  <c r="H579" i="1" a="1"/>
  <c r="H579" i="1" s="1"/>
  <c r="H578" i="1" a="1"/>
  <c r="H578" i="1" s="1"/>
  <c r="H577" i="1" a="1"/>
  <c r="H577" i="1" s="1"/>
  <c r="H576" i="1" a="1"/>
  <c r="H576" i="1" s="1"/>
  <c r="H575" i="1" a="1"/>
  <c r="H575" i="1" s="1"/>
  <c r="H574" i="1" a="1"/>
  <c r="H574" i="1" s="1"/>
  <c r="H573" i="1" a="1"/>
  <c r="H573" i="1" s="1"/>
  <c r="H572" i="1" a="1"/>
  <c r="H572" i="1" s="1"/>
  <c r="H571" i="1" a="1"/>
  <c r="H571" i="1" s="1"/>
  <c r="H570" i="1" a="1"/>
  <c r="H570" i="1" s="1"/>
  <c r="H569" i="1" a="1"/>
  <c r="H569" i="1" s="1"/>
  <c r="H568" i="1" a="1"/>
  <c r="H568" i="1" s="1"/>
  <c r="H567" i="1" a="1"/>
  <c r="H567" i="1" s="1"/>
  <c r="H566" i="1" a="1"/>
  <c r="H566" i="1" s="1"/>
  <c r="H565" i="1" a="1"/>
  <c r="H565" i="1" s="1"/>
  <c r="H564" i="1" a="1"/>
  <c r="H564" i="1" s="1"/>
  <c r="H563" i="1" a="1"/>
  <c r="H563" i="1" s="1"/>
  <c r="H562" i="1" a="1"/>
  <c r="H562" i="1" s="1"/>
  <c r="H561" i="1" a="1"/>
  <c r="H561" i="1" s="1"/>
  <c r="H560" i="1" a="1"/>
  <c r="H560" i="1" s="1"/>
  <c r="H559" i="1" a="1"/>
  <c r="H559" i="1" s="1"/>
  <c r="H558" i="1" a="1"/>
  <c r="H558" i="1" s="1"/>
  <c r="H557" i="1" a="1"/>
  <c r="H557" i="1" s="1"/>
  <c r="H556" i="1" a="1"/>
  <c r="H556" i="1" s="1"/>
  <c r="H555" i="1" a="1"/>
  <c r="H555" i="1" s="1"/>
  <c r="H554" i="1" a="1"/>
  <c r="H554" i="1" s="1"/>
  <c r="H553" i="1" a="1"/>
  <c r="H553" i="1" s="1"/>
  <c r="H552" i="1" a="1"/>
  <c r="H552" i="1" s="1"/>
  <c r="H551" i="1" a="1"/>
  <c r="H551" i="1" s="1"/>
  <c r="H550" i="1" a="1"/>
  <c r="H550" i="1" s="1"/>
  <c r="H549" i="1" a="1"/>
  <c r="H549" i="1" s="1"/>
  <c r="H548" i="1" a="1"/>
  <c r="H548" i="1" s="1"/>
  <c r="H547" i="1" a="1"/>
  <c r="H547" i="1" s="1"/>
  <c r="H546" i="1" a="1"/>
  <c r="H546" i="1" s="1"/>
  <c r="H545" i="1" a="1"/>
  <c r="H545" i="1" s="1"/>
  <c r="H544" i="1" a="1"/>
  <c r="H544" i="1" s="1"/>
  <c r="H543" i="1" a="1"/>
  <c r="H543" i="1" s="1"/>
  <c r="H542" i="1" a="1"/>
  <c r="H542" i="1" s="1"/>
  <c r="H541" i="1" a="1"/>
  <c r="H541" i="1" s="1"/>
  <c r="H540" i="1" a="1"/>
  <c r="H540" i="1" s="1"/>
  <c r="H539" i="1" a="1"/>
  <c r="H539" i="1" s="1"/>
  <c r="H538" i="1" a="1"/>
  <c r="H538" i="1" s="1"/>
  <c r="H537" i="1" a="1"/>
  <c r="H537" i="1" s="1"/>
  <c r="H536" i="1" a="1"/>
  <c r="H536" i="1" s="1"/>
  <c r="H535" i="1" a="1"/>
  <c r="H535" i="1" s="1"/>
  <c r="H534" i="1" a="1"/>
  <c r="H534" i="1" s="1"/>
  <c r="H533" i="1" a="1"/>
  <c r="H533" i="1" s="1"/>
  <c r="H532" i="1" a="1"/>
  <c r="H532" i="1" s="1"/>
  <c r="H531" i="1" a="1"/>
  <c r="H531" i="1" s="1"/>
  <c r="H530" i="1" a="1"/>
  <c r="H530" i="1" s="1"/>
  <c r="H529" i="1" a="1"/>
  <c r="H529" i="1" s="1"/>
  <c r="H528" i="1" a="1"/>
  <c r="H528" i="1" s="1"/>
  <c r="H527" i="1" a="1"/>
  <c r="H527" i="1" s="1"/>
  <c r="H526" i="1" a="1"/>
  <c r="H526" i="1" s="1"/>
  <c r="H525" i="1" a="1"/>
  <c r="H525" i="1" s="1"/>
  <c r="H524" i="1" a="1"/>
  <c r="H524" i="1" s="1"/>
  <c r="H523" i="1" a="1"/>
  <c r="H523" i="1" s="1"/>
  <c r="H522" i="1" a="1"/>
  <c r="H522" i="1" s="1"/>
  <c r="H521" i="1" a="1"/>
  <c r="H521" i="1" s="1"/>
  <c r="H520" i="1" a="1"/>
  <c r="H520" i="1" s="1"/>
  <c r="H519" i="1" a="1"/>
  <c r="H519" i="1" s="1"/>
  <c r="H518" i="1" a="1"/>
  <c r="H518" i="1" s="1"/>
  <c r="H517" i="1" a="1"/>
  <c r="H517" i="1" s="1"/>
  <c r="H516" i="1" a="1"/>
  <c r="H516" i="1" s="1"/>
  <c r="H515" i="1" a="1"/>
  <c r="H515" i="1" s="1"/>
  <c r="H514" i="1" a="1"/>
  <c r="H514" i="1" s="1"/>
  <c r="H513" i="1" a="1"/>
  <c r="H513" i="1" s="1"/>
  <c r="H512" i="1" a="1"/>
  <c r="H512" i="1" s="1"/>
  <c r="H511" i="1" a="1"/>
  <c r="H511" i="1" s="1"/>
  <c r="H510" i="1" a="1"/>
  <c r="H510" i="1" s="1"/>
  <c r="H509" i="1" a="1"/>
  <c r="H509" i="1" s="1"/>
  <c r="H508" i="1" a="1"/>
  <c r="H508" i="1" s="1"/>
  <c r="H507" i="1" a="1"/>
  <c r="H507" i="1" s="1"/>
  <c r="H506" i="1" a="1"/>
  <c r="H506" i="1" s="1"/>
  <c r="H505" i="1" a="1"/>
  <c r="H505" i="1" s="1"/>
  <c r="H504" i="1" a="1"/>
  <c r="H504" i="1" s="1"/>
  <c r="H503" i="1" a="1"/>
  <c r="H503" i="1" s="1"/>
  <c r="H502" i="1" a="1"/>
  <c r="H502" i="1" s="1"/>
  <c r="H501" i="1" a="1"/>
  <c r="H501" i="1" s="1"/>
  <c r="H500" i="1" a="1"/>
  <c r="H500" i="1" s="1"/>
  <c r="H499" i="1" a="1"/>
  <c r="H499" i="1" s="1"/>
  <c r="H498" i="1" a="1"/>
  <c r="H498" i="1" s="1"/>
  <c r="H497" i="1" a="1"/>
  <c r="H497" i="1" s="1"/>
  <c r="H496" i="1" a="1"/>
  <c r="H496" i="1" s="1"/>
  <c r="H495" i="1" a="1"/>
  <c r="H495" i="1" s="1"/>
  <c r="H494" i="1" a="1"/>
  <c r="H494" i="1" s="1"/>
  <c r="H493" i="1" a="1"/>
  <c r="H493" i="1" s="1"/>
  <c r="H492" i="1" a="1"/>
  <c r="H492" i="1" s="1"/>
  <c r="H491" i="1" a="1"/>
  <c r="H491" i="1" s="1"/>
  <c r="H490" i="1" a="1"/>
  <c r="H490" i="1" s="1"/>
  <c r="H489" i="1" a="1"/>
  <c r="H489" i="1" s="1"/>
  <c r="H488" i="1" a="1"/>
  <c r="H488" i="1" s="1"/>
  <c r="H487" i="1" a="1"/>
  <c r="H487" i="1" s="1"/>
  <c r="H486" i="1" a="1"/>
  <c r="H486" i="1" s="1"/>
  <c r="H485" i="1" a="1"/>
  <c r="H485" i="1" s="1"/>
  <c r="H484" i="1" a="1"/>
  <c r="H484" i="1" s="1"/>
  <c r="H483" i="1" a="1"/>
  <c r="H483" i="1" s="1"/>
  <c r="H482" i="1" a="1"/>
  <c r="H482" i="1" s="1"/>
  <c r="H481" i="1" a="1"/>
  <c r="H481" i="1" s="1"/>
  <c r="H480" i="1" a="1"/>
  <c r="H480" i="1" s="1"/>
  <c r="H479" i="1" a="1"/>
  <c r="H479" i="1" s="1"/>
  <c r="H478" i="1" a="1"/>
  <c r="H478" i="1" s="1"/>
  <c r="H477" i="1" a="1"/>
  <c r="H477" i="1" s="1"/>
  <c r="H476" i="1" a="1"/>
  <c r="H476" i="1" s="1"/>
  <c r="H475" i="1" a="1"/>
  <c r="H475" i="1" s="1"/>
  <c r="H474" i="1" a="1"/>
  <c r="H474" i="1" s="1"/>
  <c r="H473" i="1" a="1"/>
  <c r="H473" i="1" s="1"/>
  <c r="H472" i="1" a="1"/>
  <c r="H472" i="1" s="1"/>
  <c r="H471" i="1" a="1"/>
  <c r="H471" i="1" s="1"/>
  <c r="H470" i="1" a="1"/>
  <c r="H470" i="1" s="1"/>
  <c r="H469" i="1" a="1"/>
  <c r="H469" i="1" s="1"/>
  <c r="H468" i="1" a="1"/>
  <c r="H468" i="1" s="1"/>
  <c r="H467" i="1" a="1"/>
  <c r="H467" i="1" s="1"/>
  <c r="H466" i="1" a="1"/>
  <c r="H466" i="1" s="1"/>
  <c r="H465" i="1" a="1"/>
  <c r="H465" i="1" s="1"/>
  <c r="H464" i="1" a="1"/>
  <c r="H464" i="1" s="1"/>
  <c r="H463" i="1" a="1"/>
  <c r="H463" i="1" s="1"/>
  <c r="H462" i="1" a="1"/>
  <c r="H462" i="1" s="1"/>
  <c r="H461" i="1" a="1"/>
  <c r="H461" i="1" s="1"/>
  <c r="H460" i="1" a="1"/>
  <c r="H460" i="1" s="1"/>
  <c r="H459" i="1" a="1"/>
  <c r="H459" i="1" s="1"/>
  <c r="H458" i="1" a="1"/>
  <c r="H458" i="1" s="1"/>
  <c r="H457" i="1" a="1"/>
  <c r="H457" i="1" s="1"/>
  <c r="H456" i="1" a="1"/>
  <c r="H456" i="1" s="1"/>
  <c r="H455" i="1" a="1"/>
  <c r="H455" i="1" s="1"/>
  <c r="H454" i="1" a="1"/>
  <c r="H454" i="1" s="1"/>
  <c r="H453" i="1" a="1"/>
  <c r="H453" i="1" s="1"/>
  <c r="H452" i="1" a="1"/>
  <c r="H452" i="1" s="1"/>
  <c r="H451" i="1" a="1"/>
  <c r="H451" i="1" s="1"/>
  <c r="H450" i="1" a="1"/>
  <c r="H450" i="1" s="1"/>
  <c r="H449" i="1" a="1"/>
  <c r="H449" i="1" s="1"/>
  <c r="H448" i="1" a="1"/>
  <c r="H448" i="1" s="1"/>
  <c r="H447" i="1" a="1"/>
  <c r="H447" i="1" s="1"/>
  <c r="H446" i="1" a="1"/>
  <c r="H446" i="1" s="1"/>
  <c r="H445" i="1" a="1"/>
  <c r="H445" i="1" s="1"/>
  <c r="H444" i="1" a="1"/>
  <c r="H444" i="1" s="1"/>
  <c r="H443" i="1" a="1"/>
  <c r="H443" i="1" s="1"/>
  <c r="H442" i="1" a="1"/>
  <c r="H442" i="1" s="1"/>
  <c r="H441" i="1" a="1"/>
  <c r="H441" i="1" s="1"/>
  <c r="H440" i="1" a="1"/>
  <c r="H440" i="1" s="1"/>
  <c r="H439" i="1" a="1"/>
  <c r="H439" i="1" s="1"/>
  <c r="H438" i="1" a="1"/>
  <c r="H438" i="1" s="1"/>
  <c r="H437" i="1" a="1"/>
  <c r="H437" i="1" s="1"/>
  <c r="H436" i="1" a="1"/>
  <c r="H436" i="1" s="1"/>
  <c r="H435" i="1" a="1"/>
  <c r="H435" i="1" s="1"/>
  <c r="H434" i="1" a="1"/>
  <c r="H434" i="1" s="1"/>
  <c r="H433" i="1" a="1"/>
  <c r="H433" i="1" s="1"/>
  <c r="H432" i="1" a="1"/>
  <c r="H432" i="1" s="1"/>
  <c r="H431" i="1" a="1"/>
  <c r="H431" i="1" s="1"/>
  <c r="H430" i="1" a="1"/>
  <c r="H430" i="1" s="1"/>
  <c r="H429" i="1" a="1"/>
  <c r="H429" i="1" s="1"/>
  <c r="H428" i="1" a="1"/>
  <c r="H428" i="1" s="1"/>
  <c r="H427" i="1" a="1"/>
  <c r="H427" i="1" s="1"/>
  <c r="H426" i="1" a="1"/>
  <c r="H426" i="1" s="1"/>
  <c r="H425" i="1" a="1"/>
  <c r="H425" i="1" s="1"/>
  <c r="H424" i="1" a="1"/>
  <c r="H424" i="1" s="1"/>
  <c r="H423" i="1" a="1"/>
  <c r="H423" i="1" s="1"/>
  <c r="H422" i="1" a="1"/>
  <c r="H422" i="1" s="1"/>
  <c r="H421" i="1" a="1"/>
  <c r="H421" i="1" s="1"/>
  <c r="H420" i="1" a="1"/>
  <c r="H420" i="1" s="1"/>
  <c r="H419" i="1" a="1"/>
  <c r="H419" i="1" s="1"/>
  <c r="H418" i="1" a="1"/>
  <c r="H418" i="1" s="1"/>
  <c r="H417" i="1" a="1"/>
  <c r="H417" i="1" s="1"/>
  <c r="H416" i="1" a="1"/>
  <c r="H416" i="1" s="1"/>
  <c r="H415" i="1" a="1"/>
  <c r="H415" i="1" s="1"/>
  <c r="H414" i="1" a="1"/>
  <c r="H414" i="1" s="1"/>
  <c r="H413" i="1" a="1"/>
  <c r="H413" i="1" s="1"/>
  <c r="H412" i="1" a="1"/>
  <c r="H412" i="1" s="1"/>
  <c r="H411" i="1" a="1"/>
  <c r="H411" i="1" s="1"/>
  <c r="H410" i="1" a="1"/>
  <c r="H410" i="1" s="1"/>
  <c r="H409" i="1" a="1"/>
  <c r="H409" i="1" s="1"/>
  <c r="H408" i="1" a="1"/>
  <c r="H408" i="1" s="1"/>
  <c r="H407" i="1" a="1"/>
  <c r="H407" i="1" s="1"/>
  <c r="H406" i="1" a="1"/>
  <c r="H406" i="1" s="1"/>
  <c r="H405" i="1" a="1"/>
  <c r="H405" i="1" s="1"/>
  <c r="H404" i="1" a="1"/>
  <c r="H404" i="1" s="1"/>
  <c r="H403" i="1" a="1"/>
  <c r="H403" i="1" s="1"/>
  <c r="H402" i="1" a="1"/>
  <c r="H402" i="1" s="1"/>
  <c r="H401" i="1" a="1"/>
  <c r="H401" i="1" s="1"/>
  <c r="H400" i="1" a="1"/>
  <c r="H400" i="1" s="1"/>
  <c r="H399" i="1" a="1"/>
  <c r="H399" i="1" s="1"/>
  <c r="H398" i="1" a="1"/>
  <c r="H398" i="1" s="1"/>
  <c r="H397" i="1" a="1"/>
  <c r="H397" i="1" s="1"/>
  <c r="H396" i="1" a="1"/>
  <c r="H396" i="1" s="1"/>
  <c r="H395" i="1" a="1"/>
  <c r="H395" i="1" s="1"/>
  <c r="H394" i="1" a="1"/>
  <c r="H394" i="1" s="1"/>
  <c r="H393" i="1" a="1"/>
  <c r="H393" i="1" s="1"/>
  <c r="H392" i="1" a="1"/>
  <c r="H392" i="1" s="1"/>
  <c r="H391" i="1" a="1"/>
  <c r="H391" i="1" s="1"/>
  <c r="H390" i="1" a="1"/>
  <c r="H390" i="1" s="1"/>
  <c r="H389" i="1" a="1"/>
  <c r="H389" i="1" s="1"/>
  <c r="H388" i="1" a="1"/>
  <c r="H388" i="1" s="1"/>
  <c r="H387" i="1" a="1"/>
  <c r="H387" i="1" s="1"/>
  <c r="H386" i="1" a="1"/>
  <c r="H386" i="1" s="1"/>
  <c r="H385" i="1" a="1"/>
  <c r="H385" i="1" s="1"/>
  <c r="H384" i="1" a="1"/>
  <c r="H384" i="1" s="1"/>
  <c r="H383" i="1" a="1"/>
  <c r="H383" i="1" s="1"/>
  <c r="H382" i="1" a="1"/>
  <c r="H382" i="1" s="1"/>
  <c r="H381" i="1" a="1"/>
  <c r="H381" i="1" s="1"/>
  <c r="H380" i="1" a="1"/>
  <c r="H380" i="1" s="1"/>
  <c r="H379" i="1" a="1"/>
  <c r="H379" i="1" s="1"/>
  <c r="H378" i="1" a="1"/>
  <c r="H378" i="1" s="1"/>
  <c r="H377" i="1" a="1"/>
  <c r="H377" i="1" s="1"/>
  <c r="H376" i="1" a="1"/>
  <c r="H376" i="1" s="1"/>
  <c r="H375" i="1" a="1"/>
  <c r="H375" i="1" s="1"/>
  <c r="H374" i="1" a="1"/>
  <c r="H374" i="1" s="1"/>
  <c r="H373" i="1" a="1"/>
  <c r="H373" i="1" s="1"/>
  <c r="H372" i="1" a="1"/>
  <c r="H372" i="1" s="1"/>
  <c r="H371" i="1" a="1"/>
  <c r="H371" i="1" s="1"/>
  <c r="H370" i="1" a="1"/>
  <c r="H370" i="1" s="1"/>
  <c r="H369" i="1" a="1"/>
  <c r="H369" i="1" s="1"/>
  <c r="H368" i="1" a="1"/>
  <c r="H368" i="1" s="1"/>
  <c r="H367" i="1" a="1"/>
  <c r="H367" i="1" s="1"/>
  <c r="H366" i="1" a="1"/>
  <c r="H366" i="1" s="1"/>
  <c r="H365" i="1" a="1"/>
  <c r="H365" i="1" s="1"/>
  <c r="H364" i="1" a="1"/>
  <c r="H364" i="1" s="1"/>
  <c r="H363" i="1" a="1"/>
  <c r="H363" i="1" s="1"/>
  <c r="H362" i="1" a="1"/>
  <c r="H362" i="1" s="1"/>
  <c r="H361" i="1" a="1"/>
  <c r="H361" i="1" s="1"/>
  <c r="H360" i="1" a="1"/>
  <c r="H360" i="1" s="1"/>
  <c r="H359" i="1" a="1"/>
  <c r="H359" i="1" s="1"/>
  <c r="H358" i="1" a="1"/>
  <c r="H358" i="1" s="1"/>
  <c r="H357" i="1" a="1"/>
  <c r="H357" i="1" s="1"/>
  <c r="H356" i="1" a="1"/>
  <c r="H356" i="1" s="1"/>
  <c r="H355" i="1" a="1"/>
  <c r="H355" i="1" s="1"/>
  <c r="H354" i="1" a="1"/>
  <c r="H354" i="1" s="1"/>
  <c r="H353" i="1" a="1"/>
  <c r="H353" i="1" s="1"/>
  <c r="H352" i="1" a="1"/>
  <c r="H352" i="1" s="1"/>
  <c r="H351" i="1" a="1"/>
  <c r="H351" i="1" s="1"/>
  <c r="H350" i="1" a="1"/>
  <c r="H350" i="1" s="1"/>
  <c r="H349" i="1" a="1"/>
  <c r="H349" i="1" s="1"/>
  <c r="H348" i="1" a="1"/>
  <c r="H348" i="1" s="1"/>
  <c r="H347" i="1" a="1"/>
  <c r="H347" i="1" s="1"/>
  <c r="H346" i="1" a="1"/>
  <c r="H346" i="1" s="1"/>
  <c r="H345" i="1" a="1"/>
  <c r="H345" i="1" s="1"/>
  <c r="H344" i="1" a="1"/>
  <c r="H344" i="1" s="1"/>
  <c r="H343" i="1" a="1"/>
  <c r="H343" i="1" s="1"/>
  <c r="H342" i="1" a="1"/>
  <c r="H342" i="1" s="1"/>
  <c r="H341" i="1" a="1"/>
  <c r="H341" i="1" s="1"/>
  <c r="H340" i="1" a="1"/>
  <c r="H340" i="1" s="1"/>
  <c r="H339" i="1" a="1"/>
  <c r="H339" i="1" s="1"/>
  <c r="H338" i="1" a="1"/>
  <c r="H338" i="1" s="1"/>
  <c r="H337" i="1" a="1"/>
  <c r="H337" i="1" s="1"/>
  <c r="H336" i="1" a="1"/>
  <c r="H336" i="1" s="1"/>
  <c r="H335" i="1" a="1"/>
  <c r="H335" i="1" s="1"/>
  <c r="H334" i="1" a="1"/>
  <c r="H334" i="1" s="1"/>
  <c r="H333" i="1" a="1"/>
  <c r="H333" i="1" s="1"/>
  <c r="H332" i="1" a="1"/>
  <c r="H332" i="1" s="1"/>
  <c r="H331" i="1" a="1"/>
  <c r="H331" i="1" s="1"/>
  <c r="H330" i="1" a="1"/>
  <c r="H330" i="1" s="1"/>
  <c r="H329" i="1" a="1"/>
  <c r="H329" i="1" s="1"/>
  <c r="H328" i="1" a="1"/>
  <c r="H328" i="1" s="1"/>
  <c r="H327" i="1" a="1"/>
  <c r="H327" i="1" s="1"/>
  <c r="H326" i="1" a="1"/>
  <c r="H326" i="1" s="1"/>
  <c r="H325" i="1" a="1"/>
  <c r="H325" i="1" s="1"/>
  <c r="H324" i="1" a="1"/>
  <c r="H324" i="1" s="1"/>
  <c r="H323" i="1" a="1"/>
  <c r="H323" i="1" s="1"/>
  <c r="H322" i="1" a="1"/>
  <c r="H322" i="1" s="1"/>
  <c r="H321" i="1" a="1"/>
  <c r="H321" i="1" s="1"/>
  <c r="H320" i="1" a="1"/>
  <c r="H320" i="1" s="1"/>
  <c r="H319" i="1" a="1"/>
  <c r="H319" i="1" s="1"/>
  <c r="H318" i="1" a="1"/>
  <c r="H318" i="1" s="1"/>
  <c r="H317" i="1" a="1"/>
  <c r="H317" i="1" s="1"/>
  <c r="H316" i="1" a="1"/>
  <c r="H316" i="1" s="1"/>
  <c r="H315" i="1" a="1"/>
  <c r="H315" i="1" s="1"/>
  <c r="O139" i="18" l="1"/>
  <c r="I145" i="18"/>
  <c r="W144" i="18" s="1"/>
  <c r="W137" i="18"/>
  <c r="X136" i="18"/>
  <c r="K143" i="18"/>
  <c r="K149" i="18" s="1"/>
  <c r="X148" i="18" s="1"/>
  <c r="I17" i="2"/>
  <c r="Q135" i="18"/>
  <c r="W135" i="18"/>
  <c r="O144" i="18"/>
  <c r="X137" i="18"/>
  <c r="D5" i="2"/>
  <c r="C5" i="2"/>
  <c r="B5" i="2"/>
  <c r="O136" i="18"/>
  <c r="O138" i="18"/>
  <c r="M142" i="18"/>
  <c r="M148" i="18" s="1"/>
  <c r="Y147" i="18" s="1"/>
  <c r="Y143" i="18"/>
  <c r="M150" i="18"/>
  <c r="Y149" i="18" s="1"/>
  <c r="W141" i="18"/>
  <c r="I148" i="18"/>
  <c r="Y144" i="18"/>
  <c r="M151" i="18"/>
  <c r="Y150" i="18" s="1"/>
  <c r="W142" i="18"/>
  <c r="I149" i="18"/>
  <c r="Y140" i="18"/>
  <c r="M147" i="18"/>
  <c r="Y146" i="18" s="1"/>
  <c r="W143" i="18"/>
  <c r="I150" i="18"/>
  <c r="Y142" i="18"/>
  <c r="M149" i="18"/>
  <c r="Y148" i="18" s="1"/>
  <c r="X144" i="18"/>
  <c r="K151" i="18"/>
  <c r="X150" i="18" s="1"/>
  <c r="X141" i="18"/>
  <c r="K148" i="18"/>
  <c r="X147" i="18" s="1"/>
  <c r="W140" i="18"/>
  <c r="I147" i="18"/>
  <c r="O141" i="18"/>
  <c r="Q141" i="18" s="1"/>
  <c r="X143" i="18"/>
  <c r="K150" i="18"/>
  <c r="X149" i="18" s="1"/>
  <c r="X140" i="18"/>
  <c r="K147" i="18"/>
  <c r="X146" i="18" s="1"/>
  <c r="O145" i="18" l="1"/>
  <c r="X142" i="18"/>
  <c r="B157" i="18" s="1"/>
  <c r="I151" i="18"/>
  <c r="O151" i="18" s="1"/>
  <c r="O143" i="18"/>
  <c r="O149" i="18"/>
  <c r="O142" i="18"/>
  <c r="O150" i="18"/>
  <c r="O148" i="18"/>
  <c r="Y141" i="18"/>
  <c r="B156" i="18" s="1"/>
  <c r="E45" i="21"/>
  <c r="G45" i="21"/>
  <c r="F45" i="21"/>
  <c r="W147" i="18"/>
  <c r="W148" i="18"/>
  <c r="W146" i="18"/>
  <c r="O147" i="18"/>
  <c r="W149" i="18"/>
  <c r="W150" i="18" l="1"/>
  <c r="C15" i="18"/>
  <c r="B33" i="2" s="1"/>
  <c r="C45" i="21"/>
  <c r="Q147" i="18"/>
  <c r="C156" i="18"/>
  <c r="D33" i="2"/>
  <c r="C157" i="18"/>
  <c r="E33" i="2"/>
  <c r="B155" i="18"/>
  <c r="B35" i="2" l="1"/>
  <c r="B41" i="2" s="1"/>
  <c r="M21" i="16" s="1"/>
  <c r="C155" i="18"/>
  <c r="C33" i="2"/>
  <c r="Q107" i="18" l="1"/>
  <c r="Q148" i="18"/>
  <c r="Q138" i="18"/>
  <c r="Q99" i="18"/>
  <c r="Q94" i="18"/>
  <c r="Q130" i="18"/>
  <c r="Q119" i="18"/>
  <c r="Q115" i="18"/>
  <c r="Q150" i="18"/>
  <c r="Q106" i="18"/>
  <c r="Q87" i="18"/>
  <c r="Q92" i="18"/>
  <c r="Q86" i="18"/>
  <c r="Q93" i="18"/>
  <c r="Q145" i="18"/>
  <c r="Q121" i="18"/>
  <c r="Q143" i="18"/>
  <c r="Q139" i="18"/>
  <c r="M22" i="16"/>
  <c r="Q132" i="18"/>
  <c r="Q118" i="18"/>
  <c r="Q142" i="18"/>
  <c r="Q127" i="18"/>
  <c r="Q98" i="18"/>
  <c r="Q144" i="18"/>
  <c r="Q133" i="18"/>
  <c r="Q137" i="18"/>
  <c r="Q151" i="18"/>
  <c r="M23" i="16"/>
  <c r="Q88" i="18"/>
  <c r="Q136" i="18"/>
  <c r="Q95" i="18"/>
  <c r="Q109" i="18"/>
  <c r="Q89" i="18"/>
  <c r="Q113" i="18"/>
  <c r="Q108" i="18"/>
  <c r="Q112" i="18"/>
  <c r="Q149" i="18"/>
  <c r="M25" i="16"/>
  <c r="Q100" i="18"/>
  <c r="Q126" i="18"/>
  <c r="Q131" i="18"/>
  <c r="Q101" i="18"/>
  <c r="Q125" i="18"/>
  <c r="Q120" i="18"/>
  <c r="Q124" i="18"/>
  <c r="Q114" i="18"/>
  <c r="M24" i="16"/>
  <c r="G33" i="2"/>
  <c r="G34" i="2"/>
  <c r="M20" i="16"/>
  <c r="N81" i="18"/>
  <c r="F5" i="2" l="1"/>
  <c r="A6" i="2" l="1"/>
  <c r="E6" i="2" s="1"/>
  <c r="C6" i="2" l="1"/>
  <c r="B6" i="2"/>
  <c r="D6" i="2"/>
  <c r="F6" i="2" l="1"/>
  <c r="A7" i="2" l="1"/>
  <c r="E7" i="2" s="1"/>
  <c r="D7" i="2" l="1"/>
  <c r="B7" i="2"/>
  <c r="C7" i="2"/>
  <c r="F7" i="2" l="1"/>
  <c r="A8" i="2" s="1"/>
  <c r="E8" i="2" l="1"/>
  <c r="B8" i="2" l="1"/>
  <c r="D8" i="2"/>
  <c r="C8" i="2"/>
  <c r="F8" i="2" l="1"/>
  <c r="A9" i="2" l="1"/>
  <c r="E9" i="2" s="1"/>
  <c r="C9" i="2" l="1"/>
  <c r="D9" i="2"/>
  <c r="B9" i="2"/>
  <c r="F9" i="2" l="1"/>
  <c r="A10" i="2" l="1"/>
  <c r="E10" i="2" s="1"/>
  <c r="C10" i="2" l="1"/>
  <c r="D10" i="2"/>
  <c r="B10" i="2"/>
  <c r="F10" i="2" l="1"/>
  <c r="A11" i="2" s="1"/>
  <c r="E11" i="2" l="1"/>
  <c r="B11" i="2" l="1"/>
  <c r="D11" i="2"/>
  <c r="C11" i="2"/>
  <c r="F11" i="2" l="1"/>
  <c r="A12" i="2" l="1"/>
  <c r="E12" i="2" s="1"/>
  <c r="D12" i="2" l="1"/>
  <c r="B12" i="2"/>
  <c r="C12" i="2"/>
  <c r="F12" i="2" l="1"/>
  <c r="A13" i="2" s="1"/>
  <c r="E13" i="2" l="1"/>
  <c r="B13" i="2" l="1"/>
  <c r="C13" i="2"/>
  <c r="D13" i="2"/>
  <c r="F13" i="2" l="1"/>
  <c r="A14" i="2" s="1"/>
  <c r="E14" i="2" s="1"/>
  <c r="B14" i="2" l="1"/>
  <c r="D14" i="2"/>
  <c r="C14" i="2"/>
  <c r="F14" i="2" l="1"/>
  <c r="A15" i="2" s="1"/>
  <c r="E15" i="2" l="1"/>
  <c r="B15" i="2" l="1"/>
  <c r="C15" i="2"/>
  <c r="D15" i="2"/>
  <c r="F15" i="2" l="1"/>
  <c r="A16" i="2" s="1"/>
  <c r="B16" i="2" s="1"/>
  <c r="C16" i="2" l="1"/>
  <c r="E16" i="2"/>
  <c r="D16" i="2"/>
  <c r="F16" i="2" l="1"/>
  <c r="A17" i="2" s="1"/>
  <c r="B17" i="2" l="1"/>
  <c r="D17" i="2"/>
  <c r="C17" i="2"/>
  <c r="E17" i="2"/>
  <c r="F17" i="2" l="1"/>
  <c r="A18" i="2" s="1"/>
  <c r="E18" i="2" l="1"/>
  <c r="C18" i="2"/>
  <c r="D18" i="2"/>
  <c r="B18" i="2"/>
  <c r="F18" i="2" l="1"/>
  <c r="A19" i="2" s="1"/>
  <c r="E19" i="2" s="1"/>
  <c r="C19" i="2" l="1"/>
  <c r="B19" i="2"/>
  <c r="D19" i="2"/>
  <c r="F19" i="2" l="1"/>
  <c r="A20" i="2" s="1"/>
  <c r="C20" i="2" s="1"/>
  <c r="D20" i="2" l="1"/>
  <c r="B20" i="2"/>
  <c r="E20" i="2"/>
  <c r="F20" i="2" l="1"/>
  <c r="A21" i="2" s="1"/>
  <c r="E21" i="2" s="1"/>
  <c r="D21" i="2" l="1"/>
  <c r="C21" i="2"/>
  <c r="B21" i="2"/>
  <c r="F21" i="2" l="1"/>
  <c r="A22" i="2" s="1"/>
  <c r="E22" i="2" s="1"/>
  <c r="C22" i="2" l="1"/>
  <c r="B22" i="2"/>
  <c r="D22" i="2"/>
  <c r="D23" i="21"/>
  <c r="D29" i="21"/>
  <c r="G35" i="21"/>
  <c r="D35" i="21"/>
  <c r="G20" i="21"/>
  <c r="D14" i="21"/>
  <c r="G32" i="21"/>
  <c r="E44" i="21"/>
  <c r="G11" i="21"/>
  <c r="F17" i="21"/>
  <c r="G26" i="21"/>
  <c r="E17" i="21"/>
  <c r="E20" i="21"/>
  <c r="G38" i="21"/>
  <c r="D38" i="21"/>
  <c r="G29" i="21"/>
  <c r="F20" i="21"/>
  <c r="E38" i="21"/>
  <c r="E14" i="21"/>
  <c r="F29" i="21"/>
  <c r="G23" i="21"/>
  <c r="F35" i="21"/>
  <c r="G44" i="21"/>
  <c r="D44" i="21"/>
  <c r="G14" i="21"/>
  <c r="D17" i="21"/>
  <c r="E32" i="21"/>
  <c r="F11" i="21"/>
  <c r="D26" i="21"/>
  <c r="D11" i="21"/>
  <c r="E11" i="21"/>
  <c r="F23" i="21"/>
  <c r="F38" i="21"/>
  <c r="E35" i="21"/>
  <c r="F14" i="21"/>
  <c r="E26" i="21"/>
  <c r="D20" i="21"/>
  <c r="G17" i="21"/>
  <c r="D41" i="21"/>
  <c r="G41" i="21"/>
  <c r="E41" i="21"/>
  <c r="F26" i="21"/>
  <c r="E23" i="21"/>
  <c r="D32" i="21"/>
  <c r="F44" i="21"/>
  <c r="F32" i="21"/>
  <c r="E29" i="21"/>
  <c r="F41" i="21"/>
  <c r="C46" i="21" l="1"/>
  <c r="K24" i="2" s="1"/>
  <c r="F22" i="2"/>
  <c r="A23" i="2" s="1"/>
  <c r="D23" i="2" s="1"/>
  <c r="E23" i="2" l="1"/>
  <c r="C23" i="2"/>
  <c r="B23" i="2"/>
  <c r="F23" i="2" l="1"/>
  <c r="A24" i="2" s="1"/>
  <c r="D24" i="2" s="1"/>
  <c r="C24" i="2" l="1"/>
  <c r="B24" i="2"/>
  <c r="E24" i="2"/>
  <c r="F24" i="2" l="1"/>
  <c r="A25" i="2" s="1"/>
  <c r="B25" i="2" s="1"/>
  <c r="B26" i="2" s="1"/>
  <c r="E25" i="2" l="1"/>
  <c r="E26" i="2" s="1"/>
  <c r="D25" i="2"/>
  <c r="D26" i="2" s="1"/>
  <c r="C25" i="2"/>
  <c r="C26" i="2" s="1"/>
  <c r="F26" i="2" l="1"/>
  <c r="F25" i="2"/>
</calcChain>
</file>

<file path=xl/sharedStrings.xml><?xml version="1.0" encoding="utf-8"?>
<sst xmlns="http://schemas.openxmlformats.org/spreadsheetml/2006/main" count="2337" uniqueCount="596">
  <si>
    <t xml:space="preserve">מספר רישוי </t>
  </si>
  <si>
    <t>תוצר ודגם רכב</t>
  </si>
  <si>
    <t xml:space="preserve">סוג רכב </t>
  </si>
  <si>
    <t xml:space="preserve">אמצעי הנעה </t>
  </si>
  <si>
    <t>שנת ייצור</t>
  </si>
  <si>
    <t>משקל כולל (ק"ג)</t>
  </si>
  <si>
    <t>תקן יורו</t>
  </si>
  <si>
    <t>משאית</t>
  </si>
  <si>
    <t>אוטובוס עירוני</t>
  </si>
  <si>
    <t>אוטובוס בין עירוני</t>
  </si>
  <si>
    <t>אוטובוס מפרקי</t>
  </si>
  <si>
    <t>סיכום שנתי</t>
  </si>
  <si>
    <t>מספר כלי רכב מכל תקן יורו</t>
  </si>
  <si>
    <t>סוג אמצעי הנעה</t>
  </si>
  <si>
    <t>מספר כלי רכב בכל סוג אמצעי הנעה</t>
  </si>
  <si>
    <t>דיזל</t>
  </si>
  <si>
    <t>חשמלי</t>
  </si>
  <si>
    <t>היברידי</t>
  </si>
  <si>
    <t>Euro IV 98% עם מסנן</t>
  </si>
  <si>
    <t>סה"כ כלי רכב</t>
  </si>
  <si>
    <t>פליטת חלקיקים ממוצעת מכלל צי כלי הרכב של החברה (גרם לק"מ)</t>
  </si>
  <si>
    <t>מספר משאיות במשקל הכולל נמוך מ-40 טון (רלוונטי לצי משאיות)</t>
  </si>
  <si>
    <t>מספר כלי רכב עליהם מותקנים אמצעי הפחתת הפליטות (יריעות סולריות)</t>
  </si>
  <si>
    <t>סך הכול לפי סוג</t>
  </si>
  <si>
    <t>Pre-Euro</t>
  </si>
  <si>
    <t>Euro I</t>
  </si>
  <si>
    <t>Euro II</t>
  </si>
  <si>
    <t>Euro II 98% עם מסנן</t>
  </si>
  <si>
    <t>Euro III</t>
  </si>
  <si>
    <t>Euro III 98% עם מסנן</t>
  </si>
  <si>
    <t>Euro IV</t>
  </si>
  <si>
    <t>Euro V</t>
  </si>
  <si>
    <t>Euro VI דיזל</t>
  </si>
  <si>
    <t>Euro VI גז דחוס או היברידי</t>
  </si>
  <si>
    <t>Zero Emission חשמלי</t>
  </si>
  <si>
    <t>סיכום פניות ציבור בנושא עשן</t>
  </si>
  <si>
    <t>שימו לב: בטבלה למטה סמנו ב-x את אופן הטיפול שבוצע בעקבות כל פנייה (ניתן לסמן יותר מעמודה אחת בכל שורה)</t>
  </si>
  <si>
    <t>תאריך פנייה</t>
  </si>
  <si>
    <t>מספר רישוי רכב</t>
  </si>
  <si>
    <t>הרכב עבר בהצלחה בדיקת זיהום אוויר בתוך 3 ימי עבודה</t>
  </si>
  <si>
    <t>הרכב הושבת זמנית עד שעבר בהצלחה בדיקת זיהום אוויר</t>
  </si>
  <si>
    <t>הרכב תוקן בעקבות הפנייה</t>
  </si>
  <si>
    <t>הרכב הושבת לחלוטין בעקבות הפנייה</t>
  </si>
  <si>
    <t>סיכום נתונים בדבר ביצוע הכשרה לנהיגה חסכונית בקרב נהגי כלי הרכב של החברה</t>
  </si>
  <si>
    <t>.</t>
  </si>
  <si>
    <t>מועד אישור תוכנית ההכשרה על ידי הממונה</t>
  </si>
  <si>
    <t>מספר נהגי החברה שעברו הכשרה בשנת 2022</t>
  </si>
  <si>
    <t>מספר נהגי החברה שעברו הכשרה בשנת 2021</t>
  </si>
  <si>
    <t>מספר נהגי החברה שעברו הכשרה בשנת 2020</t>
  </si>
  <si>
    <t>מספר נהגי החברה שעברו הכשרה בשנת 2019</t>
  </si>
  <si>
    <t>מספר נהגי החברה שעברו הכשרה בשנת 2018</t>
  </si>
  <si>
    <t>מספר נהגי החברה שעברו הכשרה בשנת 2017</t>
  </si>
  <si>
    <t>מספר נהגי החברה שעברו הכשרה בשנת 2016</t>
  </si>
  <si>
    <t>שיעור (%) נהגי החברה שעברו הכשרה בשלוש השנים האחרונות</t>
  </si>
  <si>
    <t>תקן Euro וסוג הדלק</t>
  </si>
  <si>
    <t>סוגי רכבים</t>
  </si>
  <si>
    <t>משאיות</t>
  </si>
  <si>
    <t>אוטובוסים</t>
  </si>
  <si>
    <t>מקדם פליטת חלקיקים לרכב (גרם לק"מ)</t>
  </si>
  <si>
    <t>סך נסועה שנתית (ק"מ לשנה) לכלי הרכב מאותו תקן יורו ומאותו סוג</t>
  </si>
  <si>
    <t>E=פליטת חלקיקים ממוצעת מאותו תקן יורו ומאותו הסוג</t>
  </si>
  <si>
    <t>סך נסועה שנתית (ק"מ לשנה) לכלי הרכב מאותו תקן יורו ואותו סוג</t>
  </si>
  <si>
    <t>סה"כ נסועה שנתית (ק"מ לשנה)</t>
  </si>
  <si>
    <t>מקדם פליטה</t>
  </si>
  <si>
    <t>מקדם פליטה לחלקיקים [גרם לק"מ] לפי סוג רכב</t>
  </si>
  <si>
    <t>תקן Euro וסוג דלק</t>
  </si>
  <si>
    <t>אוטובוס</t>
  </si>
  <si>
    <t>Euro II עם מסנן חלקיקים</t>
  </si>
  <si>
    <t xml:space="preserve">Euro III עם מסנן חלקיקים </t>
  </si>
  <si>
    <t>יריעות סולריות</t>
  </si>
  <si>
    <t>אחוז הפחתה של מסנן</t>
  </si>
  <si>
    <t>לרכב דיזל</t>
  </si>
  <si>
    <t>לרכב המונע בגז טבעי דחוס או לרכב היברידי</t>
  </si>
  <si>
    <t>משקל כלי התחבורה (מעל 10 טון/מתחת/3.5)</t>
  </si>
  <si>
    <t>שנתון רכב (תקף לבנזין)</t>
  </si>
  <si>
    <t>סוג רכב</t>
  </si>
  <si>
    <t>אמצעי הנעה (סוג הדלק: סולר, בנזין וכו')</t>
  </si>
  <si>
    <t>יצור חשמל יח''פ/חח"י</t>
  </si>
  <si>
    <t>שנת יצור</t>
  </si>
  <si>
    <t>אמצעי הפחתת הפליטות המותקן ברכב (למשל, יריעות סולריות)</t>
  </si>
  <si>
    <t>מעל 10 טון</t>
  </si>
  <si>
    <t>שנתון 2004 ואילך</t>
  </si>
  <si>
    <t>בנזין</t>
  </si>
  <si>
    <t>יח"פ - יצרן חברה פרטי</t>
  </si>
  <si>
    <t>מתחת ל10 טון</t>
  </si>
  <si>
    <t>2000-2003</t>
  </si>
  <si>
    <t>חח"י - חברת חשמל ישראל</t>
  </si>
  <si>
    <t>3.5 טון</t>
  </si>
  <si>
    <t>שנתון 1999 או מוקדם יותר</t>
  </si>
  <si>
    <t>ביו-דלקים</t>
  </si>
  <si>
    <t>3.5 עד 10 טון</t>
  </si>
  <si>
    <t>שנתון 2005 ואילך</t>
  </si>
  <si>
    <t>LPG</t>
  </si>
  <si>
    <t>2001-2004</t>
  </si>
  <si>
    <t>גז טבעי דחוס CNG</t>
  </si>
  <si>
    <t>שנתון 2000 או מוקדם יותר</t>
  </si>
  <si>
    <t>גז טבעי נוזלי LNG</t>
  </si>
  <si>
    <t>סולר</t>
  </si>
  <si>
    <t>שנתון 2003 או מוקדם יותר</t>
  </si>
  <si>
    <t>ביו דיזל</t>
  </si>
  <si>
    <t>הנחיות</t>
  </si>
  <si>
    <t xml:space="preserve">גיליון זה מאפשר חישוב של פליטות ישירות כתוצאה מדליפות ממערכות הובלה בקירור או ממיזוג אוויר של הרכבים. </t>
  </si>
  <si>
    <t>יש לעדכן גיליון זה בין אם הטיפול בפועל נעשה על ידי מוסכי החברה או באם בוצע על ידי קבלן חיצוני. בשני המקרים יש להזין את נתוני כמות הקררים שנצרכו במשך השנה.</t>
  </si>
  <si>
    <t>סה"כ פליטות מסקטור זה:</t>
  </si>
  <si>
    <t>טון ש"ע פד"ח</t>
  </si>
  <si>
    <t>טבלה זו משמשת לדיווח כאשר ידועות כמויות נוזלי הקירור שהיו בשימוש במהלך השנה</t>
  </si>
  <si>
    <t>יש לבחור את הגז בשימוש</t>
  </si>
  <si>
    <t>יחידת מידה</t>
  </si>
  <si>
    <t>אחוז הדלף (נקבע על פי סוג המערכת)</t>
  </si>
  <si>
    <t>מקדם התחממות גלובלית (נקבע על פי סוג הגז)</t>
  </si>
  <si>
    <t>פליטה (טון ש"ע פד"ח)</t>
  </si>
  <si>
    <t>% מסך הפליטות במכלול 1</t>
  </si>
  <si>
    <t>יש לבחור את מקור הנתונים</t>
  </si>
  <si>
    <t>הערות</t>
  </si>
  <si>
    <t>HCFC-22</t>
  </si>
  <si>
    <t>ק"ג</t>
  </si>
  <si>
    <t>מערכת קירור לצורך הובלת מטען בקירור</t>
  </si>
  <si>
    <t>סה"כ פליטות מקטגוריה זו לפי גזים:</t>
  </si>
  <si>
    <t>סוג הגז</t>
  </si>
  <si>
    <t>מקדם התחממות גלובלית עדכני (AR5)</t>
  </si>
  <si>
    <t>סה"כ בק"ג</t>
  </si>
  <si>
    <t>סך ש"ע פד"ח (טון)</t>
  </si>
  <si>
    <t>CFC-12</t>
  </si>
  <si>
    <t>HCFC-123</t>
  </si>
  <si>
    <t>HFC-134A</t>
  </si>
  <si>
    <t>HFC-227EA</t>
  </si>
  <si>
    <t>PFC-116</t>
  </si>
  <si>
    <t>PFC-14</t>
  </si>
  <si>
    <t>PFC-218</t>
  </si>
  <si>
    <t>PFC-318</t>
  </si>
  <si>
    <t>R-404A</t>
  </si>
  <si>
    <t>R-407C</t>
  </si>
  <si>
    <t>R-410A</t>
  </si>
  <si>
    <t>R-507</t>
  </si>
  <si>
    <t>R1234yf</t>
  </si>
  <si>
    <t>R1234ze</t>
  </si>
  <si>
    <t>R1233zd</t>
  </si>
  <si>
    <t>מעוניינים לדווח על גז שאינו נמצא ברשימה? אנא פנו במייל לצוות המנגנון.</t>
  </si>
  <si>
    <t>סיכום פליטות בגיליון זה:</t>
  </si>
  <si>
    <t>טון גז נפלט</t>
  </si>
  <si>
    <t>ש"ע פד"ח</t>
  </si>
  <si>
    <t>HFC</t>
  </si>
  <si>
    <t>PFC</t>
  </si>
  <si>
    <t>תערובות</t>
  </si>
  <si>
    <t>פליטות עקיפות - חשמל שנרכש</t>
  </si>
  <si>
    <t>עבור חשמל שנרכש מחח"י, נתונים מקדמי הפליטה של הרשת הארצית. עבור חשמל שנרכש ממקור חיצוני אחר יש להזין בטבלה הבאה מקדמי פליטה לפד"ח, CH4 ,N2O כפי שהתקבלו מהמספק.</t>
  </si>
  <si>
    <t>מקור החשמל</t>
  </si>
  <si>
    <t>יחידות מידה</t>
  </si>
  <si>
    <t>מקדם פליטה שנתי משוקלל לרשת החשמל הארצית</t>
  </si>
  <si>
    <t>מקדם פליטה שנתי ממוצע (רשת ארצית).  המקדם משתנה על פי שנת הדיווח, ומשקף את הפליטות הממוצעות מכלל ספקי החשמל לרשת הארצית. שנת הדיווח שנבחרה היא:</t>
  </si>
  <si>
    <t>קוט"ש</t>
  </si>
  <si>
    <t>טון פד"ח לקוט"ש</t>
  </si>
  <si>
    <t>טון CH4 לקוט"ש</t>
  </si>
  <si>
    <t>טון N2O לקוט"ש</t>
  </si>
  <si>
    <t>צריכת חשמל ממקורות אחרים</t>
  </si>
  <si>
    <t>מקדם פליטה שנתי ממוצע (שהתקבל מהמספק)</t>
  </si>
  <si>
    <t>מספק 1 (נא לרשום פרטים בעמודת "הערות")</t>
  </si>
  <si>
    <t>מספק 2 (נא לרשום פרטים בעמודת "הערות")</t>
  </si>
  <si>
    <t>מספק 3 (נא לרשום פרטים בעמודת "הערות")</t>
  </si>
  <si>
    <t>CO2</t>
  </si>
  <si>
    <t>CH4</t>
  </si>
  <si>
    <t>N2O</t>
  </si>
  <si>
    <t>צריכת חשמל (קוט"ש)</t>
  </si>
  <si>
    <t xml:space="preserve">בגיליון זה יש לדווח על רכבים הנמצאים תחת אחריותה התפעולית של החברה בהתאם להוראות למניעה וצמצום של זיהום אוויר מצי כלי רכב לפי סעיפים 16 ו-41 לחוק אוויר נקי תשס"ח – 2008. </t>
  </si>
  <si>
    <t>שיטת החישוב להלן מבוססת על צריכת דלק. יש להזין את כמות הדלק שנצרכה ואת יחידות המידה עבור כל סוג כלי רכב ושנת ייצור.</t>
  </si>
  <si>
    <t>במידה וידועה תכולת האנרגיה של הדלק ניתן לחשב גם על פי תכולת אנרגיה (TJ) באמצעות בחירת היחידות המתאימות.</t>
  </si>
  <si>
    <r>
      <t>במקרה של שימוש בתמיסת אוריאה להפחתת פליטת תחמוצות חנקן - יש להזין את צריכת</t>
    </r>
    <r>
      <rPr>
        <strike/>
        <sz val="12"/>
        <rFont val="Calibri"/>
        <family val="2"/>
        <charset val="177"/>
      </rPr>
      <t xml:space="preserve"> </t>
    </r>
    <r>
      <rPr>
        <sz val="12"/>
        <rFont val="Calibri"/>
        <family val="2"/>
        <charset val="177"/>
      </rPr>
      <t>האוריאה</t>
    </r>
    <r>
      <rPr>
        <strike/>
        <sz val="12"/>
        <rFont val="Calibri"/>
        <family val="2"/>
        <charset val="177"/>
      </rPr>
      <t xml:space="preserve"> </t>
    </r>
    <r>
      <rPr>
        <sz val="12"/>
        <rFont val="Calibri"/>
        <family val="2"/>
        <charset val="177"/>
      </rPr>
      <t>בשורה המתאימה. המקדם יחשב רק את הפליטה העודפת</t>
    </r>
    <r>
      <rPr>
        <strike/>
        <sz val="12"/>
        <rFont val="Calibri"/>
        <family val="2"/>
        <charset val="177"/>
      </rPr>
      <t xml:space="preserve"> </t>
    </r>
    <r>
      <rPr>
        <sz val="12"/>
        <rFont val="Calibri"/>
        <family val="2"/>
        <charset val="177"/>
      </rPr>
      <t>מצריכת האוריאה.</t>
    </r>
  </si>
  <si>
    <t>רכבי כביש</t>
  </si>
  <si>
    <t>מכוניות נוסעים</t>
  </si>
  <si>
    <t>צריכת דלק</t>
  </si>
  <si>
    <t>מקדם הפליטה</t>
  </si>
  <si>
    <t>יש לבחור את היחידה המתאימה</t>
  </si>
  <si>
    <t>כמות ב TJ</t>
  </si>
  <si>
    <t>פליטות CH4</t>
  </si>
  <si>
    <t>פליטות NO2</t>
  </si>
  <si>
    <t>כמות בליטרים</t>
  </si>
  <si>
    <t>ק"ג פד"ח ליחידה</t>
  </si>
  <si>
    <t>אופנועים</t>
  </si>
  <si>
    <t>משאיות קלות (עד 3.5 טון)</t>
  </si>
  <si>
    <t>רכבים כבדים (3.5 עד 10 טון)</t>
  </si>
  <si>
    <t>לתשומת לבכם, הדיווח אודות כלי רכב מעל 10 טון הופרד לטבלה נפרדת, בהמשך הגיליון</t>
  </si>
  <si>
    <t>רכבים כבדים (מעל 10 טון)</t>
  </si>
  <si>
    <t>Liter</t>
  </si>
  <si>
    <t>תמיסת אוריאה תקנית (32.5%)</t>
  </si>
  <si>
    <t>ביו דלקים</t>
  </si>
  <si>
    <t>E10 gasoline (10% Ethanol)</t>
  </si>
  <si>
    <t>B5 Biodiesel (5% bio-blend)</t>
  </si>
  <si>
    <t>Biodiesel (20% blend)</t>
  </si>
  <si>
    <t>LPG - גז פחמימני מעובה (גפ"מ)</t>
  </si>
  <si>
    <t>רכבים קלים (משודרגים) (עד 3.5 טון)</t>
  </si>
  <si>
    <t>רכבים כבדים (מעל 3.5 טון)</t>
  </si>
  <si>
    <t>CNG - גז טבעי דחוס</t>
  </si>
  <si>
    <t>רכבים קלים (עד 3.5 טון)</t>
  </si>
  <si>
    <t>Kg</t>
  </si>
  <si>
    <t>LNG - גז טבעי מנוזל</t>
  </si>
  <si>
    <t>3.2 רכבים שאינם רכבי כביש</t>
  </si>
  <si>
    <t>סירות</t>
  </si>
  <si>
    <t>כלים חקלאיים</t>
  </si>
  <si>
    <t>ציוד בנין ותעשיה</t>
  </si>
  <si>
    <t>אחרים</t>
  </si>
  <si>
    <t>אוניות</t>
  </si>
  <si>
    <t>ציוד חקלאי</t>
  </si>
  <si>
    <t>קטרים מונעי דיזל</t>
  </si>
  <si>
    <t>אחר</t>
  </si>
  <si>
    <t>דלק שאריתי</t>
  </si>
  <si>
    <t>TJ</t>
  </si>
  <si>
    <t>דלק כבד (תזקיק מספר 6)</t>
  </si>
  <si>
    <t>תעופה</t>
  </si>
  <si>
    <t>כלי תעופה מונעי בנזין</t>
  </si>
  <si>
    <t>כלי תעופה מונעי דלק סילוני</t>
  </si>
  <si>
    <t>הזן כאן מקור פליטות אחר</t>
  </si>
  <si>
    <t>פליטות גזי חממה אחרים מכלי רכב קטנים (פחות מ 10 טון):</t>
  </si>
  <si>
    <t>שווה ערך פד"ח:</t>
  </si>
  <si>
    <t>טון CH4</t>
  </si>
  <si>
    <t>טון N2O</t>
  </si>
  <si>
    <t>ק"ג פד"ח לליטר אוריאה</t>
  </si>
  <si>
    <t>קטגוריית כלי רכב</t>
  </si>
  <si>
    <t>מספר כלי רכב מסוג זה</t>
  </si>
  <si>
    <t>צריכת דלק כוללת (ליטר)</t>
  </si>
  <si>
    <t xml:space="preserve">תפוסת נוסעים ממוצעת שנתית (מספר נוסעים לכלי רכב בשנה) </t>
  </si>
  <si>
    <t>מקדם פליטה (ק"ג פד"ח לליטר)</t>
  </si>
  <si>
    <t>מקדם פליטה (ק"ג CH4 לליטר)</t>
  </si>
  <si>
    <t>מקדם פליטה (ק"ג N2O לליטר)</t>
  </si>
  <si>
    <t>ק"ג CO2</t>
  </si>
  <si>
    <t>ק"ג CH4</t>
  </si>
  <si>
    <t>ק"ג N2O</t>
  </si>
  <si>
    <t>ביו-דיזל (תערובת 20%)</t>
  </si>
  <si>
    <t>גט"ן</t>
  </si>
  <si>
    <t>אוטובוס בינעירוני/תיירותי/הסעות</t>
  </si>
  <si>
    <t>נסועה שנתית כוללת (ק"מ)</t>
  </si>
  <si>
    <t>משקל הובלה ממוצע (טון לכלי רכב)</t>
  </si>
  <si>
    <t>SF6</t>
  </si>
  <si>
    <t>קטגוריית כלי הרכב</t>
  </si>
  <si>
    <t>מספר כלי הרכב מסוג זה</t>
  </si>
  <si>
    <t>תפוסת נוסעים ממוצעת שנתית (מספר נוסעים לכלי רכב בשנה):</t>
  </si>
  <si>
    <t>משקל הובלה ממוצע (טון לכלי רכב):</t>
  </si>
  <si>
    <t>רשימת גזי החממה והמדד היחסי לפוטנציאל ההתחממות הגלובלית שלהם</t>
  </si>
  <si>
    <t>לצורך החישובים, משתמשת המערכת במדדים יחסיים לפוטנציאל התחממות גלובלית של הגזים השונים.</t>
  </si>
  <si>
    <t>מדדים מעודכנים על פי הסכמי אמנת האקלים</t>
  </si>
  <si>
    <t>מדד התחממות גלובלית על פי UNFCCC</t>
  </si>
  <si>
    <t>בתוקף החל משנת 2020</t>
  </si>
  <si>
    <t>בתוקף עד 2012</t>
  </si>
  <si>
    <t>הגז</t>
  </si>
  <si>
    <t>IPCC Revised GWP</t>
  </si>
  <si>
    <t>recommended GWP</t>
  </si>
  <si>
    <t>gas</t>
  </si>
  <si>
    <t>(IPCC AR5, 2013)</t>
  </si>
  <si>
    <t>(UNFCCC, 2002)</t>
  </si>
  <si>
    <t>applicable through 2012</t>
  </si>
  <si>
    <r>
      <t>CO</t>
    </r>
    <r>
      <rPr>
        <vertAlign val="subscript"/>
        <sz val="12"/>
        <color indexed="8"/>
        <rFont val="Arial"/>
        <family val="2"/>
      </rPr>
      <t>2</t>
    </r>
  </si>
  <si>
    <r>
      <t>CH</t>
    </r>
    <r>
      <rPr>
        <vertAlign val="subscript"/>
        <sz val="12"/>
        <color indexed="8"/>
        <rFont val="Arial"/>
        <family val="2"/>
      </rPr>
      <t>4</t>
    </r>
  </si>
  <si>
    <r>
      <t>N</t>
    </r>
    <r>
      <rPr>
        <vertAlign val="subscript"/>
        <sz val="12"/>
        <color indexed="8"/>
        <rFont val="Arial"/>
        <family val="2"/>
      </rPr>
      <t>2</t>
    </r>
    <r>
      <rPr>
        <sz val="12"/>
        <color indexed="8"/>
        <rFont val="Arial"/>
        <family val="2"/>
      </rPr>
      <t>O</t>
    </r>
  </si>
  <si>
    <t>Hydrofluorocarbons (HFCs)</t>
  </si>
  <si>
    <t>R-12</t>
  </si>
  <si>
    <t>R-123</t>
  </si>
  <si>
    <t>HFC-23</t>
  </si>
  <si>
    <t>HFC-32</t>
  </si>
  <si>
    <t>HFC-41</t>
  </si>
  <si>
    <t>HFC-125</t>
  </si>
  <si>
    <t>HFC-134</t>
  </si>
  <si>
    <t>HFC-134a</t>
  </si>
  <si>
    <t>HFC-143</t>
  </si>
  <si>
    <t>HFC-143a</t>
  </si>
  <si>
    <t>HFC-152</t>
  </si>
  <si>
    <t>HFC-152a</t>
  </si>
  <si>
    <t>HFC-161</t>
  </si>
  <si>
    <t>HFC-227ea</t>
  </si>
  <si>
    <t>HFC-236cb</t>
  </si>
  <si>
    <t>HFC-236ea</t>
  </si>
  <si>
    <t>HFC-236fa</t>
  </si>
  <si>
    <t>HFC-245ca</t>
  </si>
  <si>
    <t>HFC-245fa</t>
  </si>
  <si>
    <t>HFC-365mfc</t>
  </si>
  <si>
    <t>HFC-43-10mee</t>
  </si>
  <si>
    <t>Perfluorinated compounds</t>
  </si>
  <si>
    <r>
      <t>CF</t>
    </r>
    <r>
      <rPr>
        <vertAlign val="subscript"/>
        <sz val="12"/>
        <color indexed="8"/>
        <rFont val="Arial"/>
        <family val="2"/>
      </rPr>
      <t>4</t>
    </r>
  </si>
  <si>
    <r>
      <t>C</t>
    </r>
    <r>
      <rPr>
        <vertAlign val="subscript"/>
        <sz val="12"/>
        <color indexed="8"/>
        <rFont val="Arial"/>
        <family val="2"/>
      </rPr>
      <t>2</t>
    </r>
    <r>
      <rPr>
        <sz val="12"/>
        <color indexed="8"/>
        <rFont val="Arial"/>
        <family val="2"/>
      </rPr>
      <t>F</t>
    </r>
    <r>
      <rPr>
        <vertAlign val="subscript"/>
        <sz val="12"/>
        <color indexed="8"/>
        <rFont val="Arial"/>
        <family val="2"/>
      </rPr>
      <t>6</t>
    </r>
  </si>
  <si>
    <r>
      <t>C</t>
    </r>
    <r>
      <rPr>
        <vertAlign val="subscript"/>
        <sz val="12"/>
        <color indexed="8"/>
        <rFont val="Arial"/>
        <family val="2"/>
      </rPr>
      <t>3</t>
    </r>
    <r>
      <rPr>
        <sz val="12"/>
        <color indexed="8"/>
        <rFont val="Arial"/>
        <family val="2"/>
      </rPr>
      <t>F</t>
    </r>
    <r>
      <rPr>
        <vertAlign val="subscript"/>
        <sz val="12"/>
        <color indexed="8"/>
        <rFont val="Arial"/>
        <family val="2"/>
      </rPr>
      <t>8</t>
    </r>
  </si>
  <si>
    <r>
      <t>c-C</t>
    </r>
    <r>
      <rPr>
        <vertAlign val="subscript"/>
        <sz val="12"/>
        <color indexed="8"/>
        <rFont val="Arial"/>
        <family val="2"/>
      </rPr>
      <t>4</t>
    </r>
    <r>
      <rPr>
        <sz val="12"/>
        <color indexed="8"/>
        <rFont val="Arial"/>
        <family val="2"/>
      </rPr>
      <t>F</t>
    </r>
    <r>
      <rPr>
        <vertAlign val="subscript"/>
        <sz val="12"/>
        <color indexed="8"/>
        <rFont val="Arial"/>
        <family val="2"/>
      </rPr>
      <t>8</t>
    </r>
  </si>
  <si>
    <t>PFC-31-10</t>
  </si>
  <si>
    <r>
      <t>C</t>
    </r>
    <r>
      <rPr>
        <vertAlign val="subscript"/>
        <sz val="12"/>
        <color indexed="8"/>
        <rFont val="Arial"/>
        <family val="2"/>
      </rPr>
      <t>4</t>
    </r>
    <r>
      <rPr>
        <sz val="12"/>
        <color indexed="8"/>
        <rFont val="Arial"/>
        <family val="2"/>
      </rPr>
      <t>F</t>
    </r>
    <r>
      <rPr>
        <vertAlign val="subscript"/>
        <sz val="12"/>
        <color indexed="8"/>
        <rFont val="Arial"/>
        <family val="2"/>
      </rPr>
      <t>10</t>
    </r>
  </si>
  <si>
    <r>
      <t>C</t>
    </r>
    <r>
      <rPr>
        <vertAlign val="subscript"/>
        <sz val="12"/>
        <color indexed="8"/>
        <rFont val="Arial"/>
        <family val="2"/>
      </rPr>
      <t>5</t>
    </r>
    <r>
      <rPr>
        <sz val="12"/>
        <color indexed="8"/>
        <rFont val="Arial"/>
        <family val="2"/>
      </rPr>
      <t>F</t>
    </r>
    <r>
      <rPr>
        <vertAlign val="subscript"/>
        <sz val="12"/>
        <color indexed="8"/>
        <rFont val="Arial"/>
        <family val="2"/>
      </rPr>
      <t>12</t>
    </r>
  </si>
  <si>
    <t>PFC-51-14</t>
  </si>
  <si>
    <r>
      <t>C</t>
    </r>
    <r>
      <rPr>
        <vertAlign val="subscript"/>
        <sz val="12"/>
        <color indexed="8"/>
        <rFont val="Arial"/>
        <family val="2"/>
      </rPr>
      <t>6</t>
    </r>
    <r>
      <rPr>
        <sz val="12"/>
        <color indexed="8"/>
        <rFont val="Arial"/>
        <family val="2"/>
      </rPr>
      <t>F</t>
    </r>
    <r>
      <rPr>
        <vertAlign val="subscript"/>
        <sz val="12"/>
        <color indexed="8"/>
        <rFont val="Arial"/>
        <family val="2"/>
      </rPr>
      <t>14</t>
    </r>
  </si>
  <si>
    <r>
      <t>C</t>
    </r>
    <r>
      <rPr>
        <vertAlign val="subscript"/>
        <sz val="12"/>
        <color indexed="8"/>
        <rFont val="Arial"/>
        <family val="2"/>
      </rPr>
      <t>10</t>
    </r>
    <r>
      <rPr>
        <sz val="12"/>
        <color indexed="8"/>
        <rFont val="Arial"/>
        <family val="2"/>
      </rPr>
      <t>F</t>
    </r>
    <r>
      <rPr>
        <vertAlign val="subscript"/>
        <sz val="12"/>
        <color indexed="8"/>
        <rFont val="Arial"/>
        <family val="2"/>
      </rPr>
      <t>18</t>
    </r>
  </si>
  <si>
    <r>
      <t>NF</t>
    </r>
    <r>
      <rPr>
        <vertAlign val="subscript"/>
        <sz val="12"/>
        <color indexed="8"/>
        <rFont val="Arial"/>
        <family val="2"/>
      </rPr>
      <t>3</t>
    </r>
  </si>
  <si>
    <r>
      <t>SF</t>
    </r>
    <r>
      <rPr>
        <vertAlign val="subscript"/>
        <sz val="12"/>
        <color indexed="8"/>
        <rFont val="Arial"/>
        <family val="2"/>
      </rPr>
      <t>6</t>
    </r>
  </si>
  <si>
    <r>
      <t>SF</t>
    </r>
    <r>
      <rPr>
        <vertAlign val="subscript"/>
        <sz val="12"/>
        <color indexed="8"/>
        <rFont val="Arial"/>
        <family val="2"/>
      </rPr>
      <t>5</t>
    </r>
    <r>
      <rPr>
        <sz val="12"/>
        <color indexed="8"/>
        <rFont val="Arial"/>
        <family val="2"/>
      </rPr>
      <t>CF</t>
    </r>
    <r>
      <rPr>
        <vertAlign val="subscript"/>
        <sz val="12"/>
        <color indexed="8"/>
        <rFont val="Arial"/>
        <family val="2"/>
      </rPr>
      <t>3</t>
    </r>
  </si>
  <si>
    <t>כמות בשימוש  (יש להזין את הנתונים בק"ג)</t>
  </si>
  <si>
    <t>כמות בשימוש (יש להזין את הנתונים בק"ג)</t>
  </si>
  <si>
    <t>מערכות מיזוג אויר וקירור מטען</t>
  </si>
  <si>
    <t>טווח משקלים</t>
  </si>
  <si>
    <t xml:space="preserve">משאית </t>
  </si>
  <si>
    <t>10,001-12,000</t>
  </si>
  <si>
    <t>12,001-14,000</t>
  </si>
  <si>
    <t>14,001-20,000</t>
  </si>
  <si>
    <t>26,001-28,000</t>
  </si>
  <si>
    <t>28,001-32,000</t>
  </si>
  <si>
    <t>32,001-40,000</t>
  </si>
  <si>
    <t>40,001 ומעלה</t>
  </si>
  <si>
    <t>20,001-26,000</t>
  </si>
  <si>
    <t>מספר כלי רכב מסוג זה לפי משקל</t>
  </si>
  <si>
    <t>משקל בק"ג</t>
  </si>
  <si>
    <t>לצורך החישובים, משתמשת המערכת במקדמי פליטה שונים, על פי התהליך הפולט וחומר הגלם או הבעירה.</t>
  </si>
  <si>
    <t>על פי התקנון, ברירת המחדל של מקדמי הפליטה היא מקדמי ה-IPCC. במקומות בהם ידועים מקדמים ספציפיים הרלוונטיים למדינת ישראל, נבחרו מקדמים אלו.</t>
  </si>
  <si>
    <t>במידה והחברה מעוניינת להשתמש במקדמים מחושבים ומדוייקים לתהליכי הייצור שלה, ניתן להשתמש בגיליון המתאים בשורה האחרונה, ולצרף אסמכתאות בהתאם.</t>
  </si>
  <si>
    <t>רשימות יחידות:</t>
  </si>
  <si>
    <t>list1</t>
  </si>
  <si>
    <t>list101</t>
  </si>
  <si>
    <t>list2</t>
  </si>
  <si>
    <t>list3</t>
  </si>
  <si>
    <t>list4</t>
  </si>
  <si>
    <t>list5</t>
  </si>
  <si>
    <t>list6</t>
  </si>
  <si>
    <t>list7</t>
  </si>
  <si>
    <t>list8</t>
  </si>
  <si>
    <t>list 9</t>
  </si>
  <si>
    <t>list11</t>
  </si>
  <si>
    <t>list12</t>
  </si>
  <si>
    <t>list13</t>
  </si>
  <si>
    <t>list24</t>
  </si>
  <si>
    <t>list117</t>
  </si>
  <si>
    <t>list 26</t>
  </si>
  <si>
    <t>list 18</t>
  </si>
  <si>
    <t>years</t>
  </si>
  <si>
    <t>Mscf</t>
  </si>
  <si>
    <t>Short Tons</t>
  </si>
  <si>
    <t>Gallons</t>
  </si>
  <si>
    <t>Mcf</t>
  </si>
  <si>
    <t>Pounds</t>
  </si>
  <si>
    <t>מגה וואט שעה</t>
  </si>
  <si>
    <t>תעשיית האנרגיה</t>
  </si>
  <si>
    <t>134A</t>
  </si>
  <si>
    <t>PFC-410</t>
  </si>
  <si>
    <t>נתוני רכש</t>
  </si>
  <si>
    <t>MMBtu</t>
  </si>
  <si>
    <t>Metric Tons</t>
  </si>
  <si>
    <t>Barrels</t>
  </si>
  <si>
    <t>Kilograms</t>
  </si>
  <si>
    <t>קילו וואט שעה</t>
  </si>
  <si>
    <t>תעשיית הייצור והבניה</t>
  </si>
  <si>
    <t>410A</t>
  </si>
  <si>
    <t>PFC-614</t>
  </si>
  <si>
    <t>חישוב ע"י מהנדס</t>
  </si>
  <si>
    <t>ton</t>
  </si>
  <si>
    <t>Liters</t>
  </si>
  <si>
    <t>Therms</t>
  </si>
  <si>
    <t>Short tons</t>
  </si>
  <si>
    <t>סקטור המסחר והמוסדות</t>
  </si>
  <si>
    <t>404A</t>
  </si>
  <si>
    <t>הערכה</t>
  </si>
  <si>
    <t>Cubic Meters</t>
  </si>
  <si>
    <t>PFC-318c</t>
  </si>
  <si>
    <t>list1001</t>
  </si>
  <si>
    <t>list1002</t>
  </si>
  <si>
    <t>list1003</t>
  </si>
  <si>
    <t>list1004</t>
  </si>
  <si>
    <t>list005</t>
  </si>
  <si>
    <t>list006</t>
  </si>
  <si>
    <t>list2909</t>
  </si>
  <si>
    <t>list3009</t>
  </si>
  <si>
    <t>Yes</t>
  </si>
  <si>
    <t>No</t>
  </si>
  <si>
    <t>liter</t>
  </si>
  <si>
    <t>407C</t>
  </si>
  <si>
    <t>list10021</t>
  </si>
  <si>
    <t>מקדמים עבור רכישת אנרגיה</t>
  </si>
  <si>
    <t>מקדמי הרשת הארצית לפי שנים:</t>
  </si>
  <si>
    <t>השנה שנבחרה:</t>
  </si>
  <si>
    <t>מקדם לפליטת CO2</t>
  </si>
  <si>
    <t>טון לקוט"ש</t>
  </si>
  <si>
    <t>מקדם לפליטת CH4</t>
  </si>
  <si>
    <t>מקדם לפליטת N2O</t>
  </si>
  <si>
    <t>החל משנת 2016, מקדם הפליטה המחושב הינו מקדם ממוצע המשוקלל בהתאם להיקף הייצור של כל אחד מספקי החשמל לרשת (כולל יח"פים המעבירים חשמל לרשת הארצית)</t>
  </si>
  <si>
    <t>מקדמי פליטה בהתאם לתכולת האנרגיה של הדלק הנצרך</t>
  </si>
  <si>
    <t>מקדמי פליטה בהתאם לכמות (נפח) הדלק הנצרך</t>
  </si>
  <si>
    <t>tCO2/TJ</t>
  </si>
  <si>
    <t>kgCO2/liter</t>
  </si>
  <si>
    <t>חישוב שווה ערך פד"ח לפליטה מבוצע על ידי הכפלה במקדמי התחממות גלובלית של NO2 ו- CH4</t>
  </si>
  <si>
    <t>רכבים פרטיים</t>
  </si>
  <si>
    <t>רכבים כבדים (מעל 3.5 טון כולל רכבים מעל 10 טון)</t>
  </si>
  <si>
    <t>תוספת אוריאה</t>
  </si>
  <si>
    <t>*חישוב הפליטה כתוצאה מהזרקת אוריאה מבוסס על תרחישים ממוצעים שבהם שיעור הזרקת האוריאה עומד על 5% עבור משאיות ואוטובוסים העומדים בתקן אירו 4</t>
  </si>
  <si>
    <t>E10 biogasoline (10% Ethanol)</t>
  </si>
  <si>
    <t>B5 Biodiesel (5% Bio-blend)</t>
  </si>
  <si>
    <t>Biodiesel (20% Bio-blend)</t>
  </si>
  <si>
    <t>רכבים קלים (עד 3.5 טון) (משודרגים)</t>
  </si>
  <si>
    <t>CNG</t>
  </si>
  <si>
    <t xml:space="preserve">רכבים קלים (עד 3.5 טון) </t>
  </si>
  <si>
    <t>המקדמים ל CNG לפי ק"ג דלק</t>
  </si>
  <si>
    <t>LNG</t>
  </si>
  <si>
    <t>NCV</t>
  </si>
  <si>
    <t>density</t>
  </si>
  <si>
    <t>kgCH4/liter</t>
  </si>
  <si>
    <t>kgN2O/liter</t>
  </si>
  <si>
    <t>TJ/1000t</t>
  </si>
  <si>
    <t>kg/liter</t>
  </si>
  <si>
    <t>HFC-23 (trifluoromethane)</t>
  </si>
  <si>
    <t>Metric tons</t>
  </si>
  <si>
    <t>HFC-32 (difluoromethane)</t>
  </si>
  <si>
    <t>HFC-41 (monofluoromethane)</t>
  </si>
  <si>
    <t>HFC-125 (pentafluoroethane)</t>
  </si>
  <si>
    <t>HFC-134 (1,1,2,2-tetrafluoroethane)</t>
  </si>
  <si>
    <t>HFC-134a (1,1,1,2-tetrafluoroethane)</t>
  </si>
  <si>
    <t>HFC-143 (1,1,2-trifluorethane)</t>
  </si>
  <si>
    <t>HFC-143a (1,1,1-trifluoroethane)</t>
  </si>
  <si>
    <t>HFC-152 (1,2-difluorethane)</t>
  </si>
  <si>
    <t>HFC-152a (1,1-difluoroethane)</t>
  </si>
  <si>
    <t>HFC-161 (ethyl fluoride)</t>
  </si>
  <si>
    <t>HFC-227ea (heptafluoropropane)</t>
  </si>
  <si>
    <t>HFC-236cb (1,1,1,2,2,3-hexafluoropropane)</t>
  </si>
  <si>
    <t>HFC-236ea (1,1,1,2,3,3-hexafluoropropane)</t>
  </si>
  <si>
    <t>HFC-236fa (1,1,1,3,3,3-hexafluoropropane)</t>
  </si>
  <si>
    <t>HFC-245ca (1,1,2,2,3-pentafluoropropane)</t>
  </si>
  <si>
    <t>HFC-245fa (1,1,1,3,3-pentafluoropropane)</t>
  </si>
  <si>
    <t>HFC-365mfc (pentafluorobutane)</t>
  </si>
  <si>
    <t>HFC-43-10mee (decafluoropentane)</t>
  </si>
  <si>
    <t>מקדמי פליטה למערכות מיזוג וקירור - לגיליון 2 וגיליון 5 מפורטים בגיליונות עצמם</t>
  </si>
  <si>
    <t>תערובת קירור</t>
  </si>
  <si>
    <t>מקור מידע למקדמי הפליטה בלינק הבא (לחץ)</t>
  </si>
  <si>
    <t>227EA</t>
  </si>
  <si>
    <t>מקדמי פליטה למערכות נייחות - לגיליון 4</t>
  </si>
  <si>
    <t>net calorific value</t>
  </si>
  <si>
    <t xml:space="preserve">מקדם פליטה </t>
  </si>
  <si>
    <t>צפיפות</t>
  </si>
  <si>
    <t>1000 ton are:</t>
  </si>
  <si>
    <t>ק"ג לליטר</t>
  </si>
  <si>
    <t>lit</t>
  </si>
  <si>
    <t>tCO2/ton</t>
  </si>
  <si>
    <t>tCO2/liter</t>
  </si>
  <si>
    <t>Distillate Fuel (No.1, No. 2, No. 4 Fuel Oil, Home Heating Oil &amp; Diesel Fuel)</t>
  </si>
  <si>
    <t>Heavy Fuel Oil (No. 5 and No. 6 Fuel Oil), bunker fuel</t>
  </si>
  <si>
    <t>Kerosene</t>
  </si>
  <si>
    <t>LPG - Unspecified</t>
  </si>
  <si>
    <t>Jet Fuel (Jet A, JP-8)</t>
  </si>
  <si>
    <t>Propane (liquid)</t>
  </si>
  <si>
    <t>Ethane</t>
  </si>
  <si>
    <t>Isobutane</t>
  </si>
  <si>
    <t>n-Butane</t>
  </si>
  <si>
    <t>Refinery (Still) Gas</t>
  </si>
  <si>
    <t>Crude oil</t>
  </si>
  <si>
    <t>Naphtha</t>
  </si>
  <si>
    <t>Petroleum Coke</t>
  </si>
  <si>
    <t>מקדמים עבור טבלה 4.2</t>
  </si>
  <si>
    <t>גז טבעי (תכולת חום ממוצעת)</t>
  </si>
  <si>
    <t>גז מטמנות</t>
  </si>
  <si>
    <t>גז מבוצה</t>
  </si>
  <si>
    <t>גז אחר (ממוצע)</t>
  </si>
  <si>
    <t>Flared Natural Gas</t>
  </si>
  <si>
    <t>מקדמים עבור טבלה 4.3</t>
  </si>
  <si>
    <t>Coal Type - Bituminous</t>
  </si>
  <si>
    <t>Coal Type - Anthracite</t>
  </si>
  <si>
    <t>Coal Type - Sub-Bituminous</t>
  </si>
  <si>
    <t>Coal Type - Lignite</t>
  </si>
  <si>
    <t>מקדמים עבור טבלה 4.4 - צמיגים</t>
  </si>
  <si>
    <t>NCV (MJ/kg)</t>
  </si>
  <si>
    <t>tCO2/ton tires</t>
  </si>
  <si>
    <t>מקדם פליטה (tCO2/TJ)</t>
  </si>
  <si>
    <t>צמיגי מכוניות נוסעים</t>
  </si>
  <si>
    <t>צמיגי משאיות</t>
  </si>
  <si>
    <t xml:space="preserve">מקדמי הפליטה לצמיגים מתוך: </t>
  </si>
  <si>
    <t>http://www.energetica21.com/digital/revistas/india06.html#/70/</t>
  </si>
  <si>
    <t>מקור</t>
  </si>
  <si>
    <t>סה"כ פליטות</t>
  </si>
  <si>
    <t>גזי קירור (טון ש"ע פד"ח)</t>
  </si>
  <si>
    <t>אחוז מסה"כ הפליטות</t>
  </si>
  <si>
    <t xml:space="preserve"> (טון ש"ע פד"ח)</t>
  </si>
  <si>
    <t>טון CO2</t>
  </si>
  <si>
    <t>עבור מכלול 1</t>
  </si>
  <si>
    <t>דיווחי חובה</t>
  </si>
  <si>
    <t>פליטות ישירות - מכלול 1</t>
  </si>
  <si>
    <t>צריכת דלק של כלי רכב</t>
  </si>
  <si>
    <t>מערכות קירור</t>
  </si>
  <si>
    <t>סה"כ פליטות - מכלול 1</t>
  </si>
  <si>
    <t>פליטות עקיפות - מכלול 2</t>
  </si>
  <si>
    <t>טעינה</t>
  </si>
  <si>
    <t>סה"כ פליטות - מכלול 2</t>
  </si>
  <si>
    <t>סה"כ מכלול 1</t>
  </si>
  <si>
    <t>סה"כ מכלול 2</t>
  </si>
  <si>
    <t>פרטי ממלא הטופס</t>
  </si>
  <si>
    <t>הצהרת אימות ואמינות הנתונים המדווחים</t>
  </si>
  <si>
    <t>פרטי איש הקשר שמונה ע"י החברה לעניין יישום הצו</t>
  </si>
  <si>
    <r>
      <t>tCH</t>
    </r>
    <r>
      <rPr>
        <vertAlign val="subscript"/>
        <sz val="11"/>
        <color rgb="FF000000"/>
        <rFont val="Calibri"/>
        <family val="2"/>
      </rPr>
      <t>4</t>
    </r>
    <r>
      <rPr>
        <sz val="11"/>
        <color rgb="FF000000"/>
        <rFont val="Calibri"/>
        <family val="2"/>
      </rPr>
      <t>/TJ</t>
    </r>
  </si>
  <si>
    <r>
      <t>tN</t>
    </r>
    <r>
      <rPr>
        <vertAlign val="subscript"/>
        <sz val="11"/>
        <color rgb="FF000000"/>
        <rFont val="Calibri"/>
        <family val="2"/>
      </rPr>
      <t>2</t>
    </r>
    <r>
      <rPr>
        <sz val="11"/>
        <color rgb="FF000000"/>
        <rFont val="Calibri"/>
        <family val="2"/>
      </rPr>
      <t>O/TJ</t>
    </r>
  </si>
  <si>
    <r>
      <t>kgCH</t>
    </r>
    <r>
      <rPr>
        <vertAlign val="subscript"/>
        <sz val="11"/>
        <rFont val="Calibri"/>
        <family val="2"/>
      </rPr>
      <t>4</t>
    </r>
    <r>
      <rPr>
        <sz val="11"/>
        <rFont val="Calibri"/>
        <family val="2"/>
      </rPr>
      <t>/liter</t>
    </r>
  </si>
  <si>
    <r>
      <t>kgN</t>
    </r>
    <r>
      <rPr>
        <vertAlign val="subscript"/>
        <sz val="11"/>
        <rFont val="Calibri"/>
        <family val="2"/>
      </rPr>
      <t>2</t>
    </r>
    <r>
      <rPr>
        <sz val="11"/>
        <rFont val="Calibri"/>
        <family val="2"/>
      </rPr>
      <t>O/liter</t>
    </r>
  </si>
  <si>
    <r>
      <t>kgCO</t>
    </r>
    <r>
      <rPr>
        <b/>
        <vertAlign val="subscript"/>
        <sz val="11"/>
        <rFont val="Calibri"/>
        <family val="2"/>
      </rPr>
      <t>2</t>
    </r>
    <r>
      <rPr>
        <b/>
        <sz val="11"/>
        <rFont val="Calibri"/>
        <family val="2"/>
      </rPr>
      <t>e/liter</t>
    </r>
  </si>
  <si>
    <t>שם מלא:</t>
  </si>
  <si>
    <t>תפקיד:</t>
  </si>
  <si>
    <t>כתובת דואר אלקטרוני:</t>
  </si>
  <si>
    <t>מספר טלפון:</t>
  </si>
  <si>
    <t>יש להזין את כמויות הגז (בק"ג) עבור כל אחד מהקררים שנצרכו. מקדמי הפליטה מתייחסים לאחוז הגז הנפלט מתוך כמות גז אשר הוכנסה למערכת. התאים המסומנים האפור אותם יש למלא.</t>
  </si>
  <si>
    <t xml:space="preserve">יש להזין את הנתונים במשבצות האפורות. המשבצות הכחולות מתעדכנות באופן אוטומטי. </t>
  </si>
  <si>
    <t>מערכת דיווח פליטות מתחבורה</t>
  </si>
  <si>
    <t>המשרד להגנת הסביבה</t>
  </si>
  <si>
    <t>סקירת הגיליונות בקובץ:</t>
  </si>
  <si>
    <t>שם הגיליון</t>
  </si>
  <si>
    <t xml:space="preserve">דיווח פרטני </t>
  </si>
  <si>
    <t>מקדם הפליטה של הרכב לפי תקן יורו (לפי התוספת הראשונה בהוראות) מתעדכן באופן אוטומטי.</t>
  </si>
  <si>
    <t>מערכות מיזוג וקירור</t>
  </si>
  <si>
    <t>פליטות חלקיקים</t>
  </si>
  <si>
    <t>GWP</t>
  </si>
  <si>
    <t>מקדמי פליטה</t>
  </si>
  <si>
    <t>פניות בנושא עשן</t>
  </si>
  <si>
    <t>נהיגה חסכונית</t>
  </si>
  <si>
    <t>"הוראות למניעה וצמצום של זיהום אוויר מצי כלי רכב לפי סעיפים 16 ו-41 לחוק אוויר נקי, התשס"ח - 2008</t>
  </si>
  <si>
    <t>מתעדכן באופן אוטומטי.</t>
  </si>
  <si>
    <t>פליטות ישירות (מכלול 1) ממערכות קירור בכלי רכב</t>
  </si>
  <si>
    <t>פליטות עקיפות (מכלול 2) כתוצאה מטעינת כלי רכב מרשת החשמל</t>
  </si>
  <si>
    <t xml:space="preserve">בגיליון זה יש למלא את כלל הפרטים עבור כל רכב מתוך רישיון הרכב, וכמו כן למלא את הנסועה השנתית של כל רכב </t>
  </si>
  <si>
    <t xml:space="preserve">יש למלא את: גז בשימוש, כמות הגז שנצרכה בשנת הדיווח, ומקור הנתונים. </t>
  </si>
  <si>
    <t xml:space="preserve">חובת הדיווח חלה על כלי רכב כבדים שמעל 10 טון, כולל תמיסת האוריאה שבה השתמשו (שורות מודגשות להלן). </t>
  </si>
  <si>
    <t xml:space="preserve">תמיסת אוריאה תקנית (32.5%) </t>
  </si>
  <si>
    <t>סך צריכה  בכל כלי הרכב</t>
  </si>
  <si>
    <t>יח' מידה של מקדם הפליטה</t>
  </si>
  <si>
    <t>פליטות גז"ח [טון ש"ע פד"ח]</t>
  </si>
  <si>
    <t>בגיליון זה יש למלא סיכום פניות עשן שהתקבלו עבור השנה שחלפה.</t>
  </si>
  <si>
    <t xml:space="preserve">בגיליון זה ממלאים סיכום לגבי ביצוע הכשרה לנהיגה חסכונית עבור השנה שחלפה. </t>
  </si>
  <si>
    <t>סיכום הפליטות מכלל הגיליונות - מתעדכן אוטומטית</t>
  </si>
  <si>
    <t>פרטי המדווח</t>
  </si>
  <si>
    <t>שם הישות המדווחת:</t>
  </si>
  <si>
    <t>תחום פעילות החברה:</t>
  </si>
  <si>
    <t>שנת הדיווח:</t>
  </si>
  <si>
    <t>סקטור פעילות</t>
  </si>
  <si>
    <t>סקטור פעילות:</t>
  </si>
  <si>
    <t>ח.פ:</t>
  </si>
  <si>
    <t>בגיליון זה יש למלא את כלל הפרטים הנדרשים לגבי הישות המדווחת, איש קשר, והצהרת האמינות</t>
  </si>
  <si>
    <t>פרטי הישות המדווחת</t>
  </si>
  <si>
    <t>טבלת עזר המפרטת את מקדמי ההתחממות הגלובלית.</t>
  </si>
  <si>
    <t>טבלת עזר המפרטת את מקדמי הפליטה בהם נעשה שימוש בקובץ.</t>
  </si>
  <si>
    <t>אקוטריידרס, מוסד שמואל נאמן</t>
  </si>
  <si>
    <t xml:space="preserve">מקדמי פליטה לצריכת דלק של כלי רכב </t>
  </si>
  <si>
    <t>גט"ד</t>
  </si>
  <si>
    <t>נסועה שנתית כוללת  לשנת הדיווח (ק"מ)</t>
  </si>
  <si>
    <t>נסועה שנתית כוללת לשנת הדיווח (ק"מ)</t>
  </si>
  <si>
    <t xml:space="preserve"> הוראות למניעה וצמצום של זיהום אוויר מצי כלי רכב של חברת</t>
  </si>
  <si>
    <t>ח.פ</t>
  </si>
  <si>
    <t>לפי סעיפים 16 ו- 41 לחוק אוויר נקי, התשס"ח – 2008</t>
  </si>
  <si>
    <t>עמודה1</t>
  </si>
  <si>
    <t>פירוט כלי הרכב החשמליים המדווחים בדו"ח זה:</t>
  </si>
  <si>
    <t>יש להזין את כמויות החשמל שנצרך ע"י הארגון (ביחידות המתאימות) לשם טעינת כלי רכב חשמליים.</t>
  </si>
  <si>
    <t>מספר נהגי החברה שעברו הכשרה בשנת 2023</t>
  </si>
  <si>
    <t>מספר הנהגים הקבועים על כלי רכב כבדים בחברה בשנת  2023</t>
  </si>
  <si>
    <t>סיכום פליטות גזי חממה</t>
  </si>
  <si>
    <t xml:space="preserve">טעינת חשמל לכלי הרכב </t>
  </si>
  <si>
    <t xml:space="preserve">יש למלא את: צריכת דלק כוללת (ליטר), תפוסת נוסעים ממוצעת שנתית (מספר נוסעים לכלי רכב בשנה),מקור הנתונים. </t>
  </si>
  <si>
    <t>שאר הקריטריונים מתעדכנים באופן אוטומטי.</t>
  </si>
  <si>
    <t>יש למלא את הצריכת חשמל לפי קוט"ש של רכבים חשמליים, תפוסת נוסעים ממוצעת שנתית,</t>
  </si>
  <si>
    <t>משקל הובלה ממוצע, נתוני רכישה ומקור הנתונים</t>
  </si>
  <si>
    <t>מטרת הגיליון</t>
  </si>
  <si>
    <t>רישום ודיווח פליטות גזי חממה ומזהמי אוויר לשנת 2023</t>
  </si>
  <si>
    <t xml:space="preserve"> פליטות ישירות (מכלול 1) כתוצאה משריפת דלקים</t>
  </si>
  <si>
    <t>סיכום ביצוע נהיגה חסכונית</t>
  </si>
  <si>
    <t>סיכום מצבת כלי הרכב ופליטות חלקיקים נשימים</t>
  </si>
  <si>
    <t xml:space="preserve"> עבור תוכניות ההכשרה שהוגשו לממונה ועדיין לא אושרו, אנא רשמו "הוגש לאישור"</t>
  </si>
  <si>
    <t>סיכום מצבת ופליטות- אוטומטי</t>
  </si>
  <si>
    <t>מסנן חלקיקים</t>
  </si>
  <si>
    <t>סיכום פניות שנתי</t>
  </si>
  <si>
    <r>
      <t xml:space="preserve"> חישוב הפליטות העקיפות כתוצאה מצריכת חשמל מפורט בתקציר התקנון לתחבורה (עמוד 7) בסעיף שכותרתו "</t>
    </r>
    <r>
      <rPr>
        <b/>
        <sz val="12"/>
        <rFont val="Calibri"/>
        <family val="2"/>
      </rPr>
      <t>חישוב</t>
    </r>
    <r>
      <rPr>
        <sz val="12"/>
        <rFont val="Calibri"/>
        <family val="2"/>
        <charset val="177"/>
      </rPr>
      <t xml:space="preserve"> </t>
    </r>
    <r>
      <rPr>
        <b/>
        <sz val="12"/>
        <rFont val="Calibri"/>
        <family val="2"/>
      </rPr>
      <t>פליטות מצריכת חשמל (מכלול 2)".</t>
    </r>
    <r>
      <rPr>
        <sz val="12"/>
        <rFont val="Calibri"/>
        <family val="2"/>
        <charset val="177"/>
      </rPr>
      <t xml:space="preserve"> </t>
    </r>
  </si>
  <si>
    <t xml:space="preserve">טופס זה משמש לריכוז הנתונים, חישוב ודיווח פליטות זיהום וגזי חממה שמקורם מתחבורה בהתאם להוראה 10 והוראה 12(א) בהוראות למניעה וצמצום של זיהום אוויר מצי כלי רכב כבד לפי סעיפים 16 ו-41 לחוק אוויר נקי, התשס"ח – 2008.  </t>
  </si>
  <si>
    <t>נתוני רכישה (בקוט"ש)</t>
  </si>
  <si>
    <t xml:space="preserve">יש להזין הנתונים במשבצות הלבנות שיעור הפליטה יחושב אוטומטית על פי המקדמים הנתונים. </t>
  </si>
  <si>
    <t xml:space="preserve">המשבצות בצבע כחול מתעדכנות אוטומטי. </t>
  </si>
  <si>
    <t>רשימת מקדמי הפליטה לגזי חממה</t>
  </si>
  <si>
    <t>מקדם הפליטה של הרכב לפי תקן יורו (לפי התוספת הראשונה בהוראות)</t>
  </si>
  <si>
    <t xml:space="preserve">18.36 מאן </t>
  </si>
  <si>
    <t>OC500 מרצדס</t>
  </si>
  <si>
    <t xml:space="preserve">puma יוטונוג </t>
  </si>
  <si>
    <t xml:space="preserve">B11R וולבו </t>
  </si>
  <si>
    <t xml:space="preserve"> יוטונוג טייגר</t>
  </si>
  <si>
    <t xml:space="preserve">19.43 מאן </t>
  </si>
  <si>
    <t xml:space="preserve"> מרצדס  חשמלי</t>
  </si>
  <si>
    <t>K410 סקניה</t>
  </si>
  <si>
    <t>איסוזו MOALS</t>
  </si>
  <si>
    <t xml:space="preserve">TIGER יוטונוג </t>
  </si>
  <si>
    <t>אוטוקאר TMG</t>
  </si>
  <si>
    <t>דאף I6D2</t>
  </si>
  <si>
    <t>דאף I6D3</t>
  </si>
  <si>
    <t>גולדן דרגון xml612j</t>
  </si>
  <si>
    <t>19.43 מאן</t>
  </si>
  <si>
    <t>8796887</t>
  </si>
  <si>
    <t>V</t>
  </si>
  <si>
    <t>11.05.2023</t>
  </si>
  <si>
    <t>22.05.2023</t>
  </si>
  <si>
    <t>08.08.2023</t>
  </si>
  <si>
    <t>15.08.2023</t>
  </si>
  <si>
    <t>19.09.2023</t>
  </si>
  <si>
    <t>02.10.2023</t>
  </si>
  <si>
    <t>07.11.2023</t>
  </si>
  <si>
    <t>26.12.2023</t>
  </si>
  <si>
    <t>ספק יחיד אפקון</t>
  </si>
  <si>
    <t>מאיה תור בע"מ</t>
  </si>
  <si>
    <t>היסעים</t>
  </si>
  <si>
    <t>עופר אהרון</t>
  </si>
  <si>
    <t>מנהל אחזקה</t>
  </si>
  <si>
    <t>aharon.ofer@maya-tour.co.il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</si>
</sst>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 #,##0.00_ ;_ * \-#,##0.00_ ;_ * &quot;-&quot;??_ ;_ @_ "/>
    <numFmt numFmtId="164" formatCode="0.000"/>
    <numFmt numFmtId="165" formatCode="0.0000"/>
    <numFmt numFmtId="166" formatCode="_ * #,##0_ ;_ * \-#,##0_ ;_ * &quot;-&quot;??_ ;_ @_ "/>
    <numFmt numFmtId="167" formatCode="#,##0_ ;\-#,##0\ "/>
    <numFmt numFmtId="168" formatCode="#,##0.0_ ;\-#,##0.0\ "/>
    <numFmt numFmtId="169" formatCode="#,##0.0000_ ;\-#,##0.0000\ "/>
    <numFmt numFmtId="170" formatCode="0.0"/>
    <numFmt numFmtId="171" formatCode="#,##0.0"/>
    <numFmt numFmtId="172" formatCode="#,##0.000"/>
    <numFmt numFmtId="173" formatCode="0.0%"/>
    <numFmt numFmtId="174" formatCode="_ * #,##0.00000000_ ;_ * \-#,##0.00000000_ ;_ * &quot;-&quot;??_ ;_ @_ "/>
    <numFmt numFmtId="175" formatCode="#,##0.000_ ;\-#,##0.000\ "/>
  </numFmts>
  <fonts count="129" x14ac:knownFonts="1">
    <font>
      <sz val="11"/>
      <color theme="1"/>
      <name val="Arial"/>
      <scheme val="minor"/>
    </font>
    <font>
      <sz val="11"/>
      <color theme="1"/>
      <name val="Arial"/>
      <family val="2"/>
      <charset val="177"/>
      <scheme val="minor"/>
    </font>
    <font>
      <sz val="11"/>
      <color theme="1"/>
      <name val="Arial"/>
      <family val="2"/>
      <charset val="177"/>
      <scheme val="minor"/>
    </font>
    <font>
      <sz val="14"/>
      <color theme="1"/>
      <name val="David"/>
      <family val="2"/>
    </font>
    <font>
      <sz val="11"/>
      <color theme="1"/>
      <name val="David"/>
      <family val="2"/>
    </font>
    <font>
      <b/>
      <sz val="14"/>
      <color rgb="FF000000"/>
      <name val="David"/>
      <family val="2"/>
    </font>
    <font>
      <sz val="10"/>
      <color theme="1"/>
      <name val="Arial"/>
      <family val="2"/>
    </font>
    <font>
      <b/>
      <sz val="14"/>
      <color theme="1"/>
      <name val="David"/>
      <family val="2"/>
    </font>
    <font>
      <b/>
      <i/>
      <sz val="16"/>
      <color theme="1"/>
      <name val="David"/>
      <family val="2"/>
    </font>
    <font>
      <sz val="14"/>
      <color theme="1"/>
      <name val="Arial"/>
      <family val="2"/>
    </font>
    <font>
      <sz val="11"/>
      <color theme="1"/>
      <name val="Arial"/>
      <family val="2"/>
    </font>
    <font>
      <b/>
      <sz val="14"/>
      <color rgb="FF8DB3E2"/>
      <name val="David"/>
      <family val="2"/>
    </font>
    <font>
      <sz val="11"/>
      <color theme="1"/>
      <name val="Arial"/>
      <family val="2"/>
      <scheme val="minor"/>
    </font>
    <font>
      <sz val="10"/>
      <color theme="1"/>
      <name val="David"/>
      <family val="2"/>
    </font>
    <font>
      <sz val="8"/>
      <name val="Arial"/>
      <family val="2"/>
      <scheme val="minor"/>
    </font>
    <font>
      <sz val="11"/>
      <color theme="1"/>
      <name val="Arial"/>
      <family val="2"/>
      <scheme val="minor"/>
    </font>
    <font>
      <sz val="11"/>
      <color theme="1"/>
      <name val="Calibri"/>
      <family val="2"/>
      <charset val="177"/>
    </font>
    <font>
      <sz val="11"/>
      <color theme="0"/>
      <name val="Calibri"/>
      <family val="2"/>
      <charset val="177"/>
    </font>
    <font>
      <b/>
      <sz val="12"/>
      <name val="Calibri"/>
      <family val="2"/>
    </font>
    <font>
      <sz val="12"/>
      <name val="Calibri"/>
      <family val="2"/>
      <charset val="177"/>
    </font>
    <font>
      <sz val="11"/>
      <name val="Calibri"/>
      <family val="2"/>
      <charset val="177"/>
    </font>
    <font>
      <sz val="12"/>
      <name val="Calibri"/>
      <family val="2"/>
    </font>
    <font>
      <sz val="14"/>
      <color indexed="8"/>
      <name val="Calibri"/>
      <family val="2"/>
      <charset val="177"/>
    </font>
    <font>
      <sz val="11"/>
      <color indexed="8"/>
      <name val="Calibri"/>
      <family val="2"/>
      <charset val="177"/>
    </font>
    <font>
      <b/>
      <sz val="12"/>
      <color indexed="8"/>
      <name val="Calibri"/>
      <family val="2"/>
    </font>
    <font>
      <sz val="12"/>
      <color indexed="8"/>
      <name val="Calibri"/>
      <family val="2"/>
      <charset val="177"/>
    </font>
    <font>
      <sz val="12"/>
      <color indexed="8"/>
      <name val="Calibri"/>
      <family val="2"/>
    </font>
    <font>
      <sz val="11"/>
      <color theme="1" tint="0.14999847407452621"/>
      <name val="Calibri"/>
      <family val="2"/>
      <charset val="177"/>
    </font>
    <font>
      <b/>
      <sz val="11"/>
      <color theme="1"/>
      <name val="Calibri"/>
      <family val="2"/>
    </font>
    <font>
      <sz val="11"/>
      <color rgb="FFFF0000"/>
      <name val="Calibri"/>
      <family val="2"/>
      <charset val="177"/>
    </font>
    <font>
      <sz val="14"/>
      <color theme="1"/>
      <name val="Calibri"/>
      <family val="2"/>
    </font>
    <font>
      <sz val="11"/>
      <color theme="1"/>
      <name val="Calibri"/>
      <family val="2"/>
    </font>
    <font>
      <sz val="16"/>
      <color theme="1"/>
      <name val="Calibri"/>
      <family val="2"/>
    </font>
    <font>
      <b/>
      <sz val="16"/>
      <color rgb="FF000000"/>
      <name val="Calibri"/>
      <family val="2"/>
    </font>
    <font>
      <b/>
      <sz val="16"/>
      <color theme="1"/>
      <name val="Calibri"/>
      <family val="2"/>
    </font>
    <font>
      <b/>
      <i/>
      <sz val="16"/>
      <color theme="1"/>
      <name val="Calibri"/>
      <family val="2"/>
    </font>
    <font>
      <b/>
      <sz val="20"/>
      <color theme="1"/>
      <name val="Calibri"/>
      <family val="2"/>
    </font>
    <font>
      <sz val="14"/>
      <name val="Calibri"/>
      <family val="2"/>
    </font>
    <font>
      <sz val="11"/>
      <name val="Calibri"/>
      <family val="2"/>
    </font>
    <font>
      <sz val="10"/>
      <name val="Calibri"/>
      <family val="2"/>
    </font>
    <font>
      <b/>
      <sz val="14"/>
      <name val="Calibri"/>
      <family val="2"/>
    </font>
    <font>
      <b/>
      <sz val="24"/>
      <name val="Calibri"/>
      <family val="2"/>
    </font>
    <font>
      <b/>
      <sz val="11"/>
      <name val="Calibri"/>
      <family val="2"/>
    </font>
    <font>
      <b/>
      <sz val="12"/>
      <color theme="5"/>
      <name val="Calibri"/>
      <family val="2"/>
    </font>
    <font>
      <strike/>
      <sz val="12"/>
      <name val="Calibri"/>
      <family val="2"/>
      <charset val="177"/>
    </font>
    <font>
      <sz val="11"/>
      <color indexed="10"/>
      <name val="Calibri"/>
      <family val="2"/>
      <charset val="177"/>
    </font>
    <font>
      <sz val="14"/>
      <name val="Calibri"/>
      <family val="2"/>
      <charset val="177"/>
    </font>
    <font>
      <b/>
      <sz val="14"/>
      <color theme="1"/>
      <name val="Calibri"/>
      <family val="2"/>
    </font>
    <font>
      <sz val="10"/>
      <color theme="1"/>
      <name val="David"/>
      <family val="2"/>
    </font>
    <font>
      <b/>
      <sz val="12"/>
      <color theme="1"/>
      <name val="Calibri"/>
      <family val="2"/>
    </font>
    <font>
      <b/>
      <sz val="18"/>
      <color theme="1"/>
      <name val="Calibri"/>
      <family val="2"/>
    </font>
    <font>
      <sz val="11"/>
      <color rgb="FFFF0000"/>
      <name val="Calibri"/>
      <family val="2"/>
    </font>
    <font>
      <vertAlign val="subscript"/>
      <sz val="12"/>
      <color indexed="8"/>
      <name val="Arial"/>
      <family val="2"/>
    </font>
    <font>
      <sz val="12"/>
      <color indexed="8"/>
      <name val="Arial"/>
      <family val="2"/>
    </font>
    <font>
      <b/>
      <i/>
      <sz val="12"/>
      <color indexed="8"/>
      <name val="Calibri"/>
      <family val="2"/>
    </font>
    <font>
      <sz val="12"/>
      <color indexed="8"/>
      <name val="David"/>
      <family val="2"/>
      <charset val="177"/>
    </font>
    <font>
      <sz val="10"/>
      <color theme="1"/>
      <name val="Calibri"/>
      <family val="2"/>
    </font>
    <font>
      <i/>
      <sz val="10"/>
      <color theme="1"/>
      <name val="Calibri"/>
      <family val="2"/>
    </font>
    <font>
      <b/>
      <sz val="10"/>
      <color theme="1"/>
      <name val="Calibri"/>
      <family val="2"/>
    </font>
    <font>
      <u/>
      <sz val="11"/>
      <color theme="10"/>
      <name val="Arial"/>
      <family val="2"/>
      <charset val="177"/>
    </font>
    <font>
      <sz val="10"/>
      <name val="Arial"/>
      <family val="2"/>
    </font>
    <font>
      <sz val="12"/>
      <color theme="1"/>
      <name val="Calibri"/>
      <family val="2"/>
    </font>
    <font>
      <b/>
      <sz val="14"/>
      <color indexed="8"/>
      <name val="Calibri"/>
      <family val="2"/>
    </font>
    <font>
      <sz val="14"/>
      <color indexed="8"/>
      <name val="Calibri"/>
      <family val="2"/>
    </font>
    <font>
      <sz val="11"/>
      <color theme="0"/>
      <name val="Calibri"/>
      <family val="2"/>
    </font>
    <font>
      <b/>
      <sz val="11"/>
      <color indexed="8"/>
      <name val="Calibri"/>
      <family val="2"/>
    </font>
    <font>
      <sz val="11"/>
      <color indexed="8"/>
      <name val="Calibri"/>
      <family val="2"/>
    </font>
    <font>
      <sz val="11"/>
      <color rgb="FF000000"/>
      <name val="Calibri"/>
      <family val="2"/>
    </font>
    <font>
      <vertAlign val="subscript"/>
      <sz val="11"/>
      <color rgb="FF000000"/>
      <name val="Calibri"/>
      <family val="2"/>
    </font>
    <font>
      <vertAlign val="subscript"/>
      <sz val="11"/>
      <name val="Calibri"/>
      <family val="2"/>
    </font>
    <font>
      <b/>
      <vertAlign val="subscript"/>
      <sz val="11"/>
      <name val="Calibri"/>
      <family val="2"/>
    </font>
    <font>
      <vertAlign val="superscript"/>
      <sz val="11"/>
      <color rgb="FFFF0000"/>
      <name val="Calibri"/>
      <family val="2"/>
    </font>
    <font>
      <vertAlign val="superscript"/>
      <sz val="11"/>
      <color theme="0"/>
      <name val="Calibri"/>
      <family val="2"/>
    </font>
    <font>
      <b/>
      <sz val="10"/>
      <color indexed="8"/>
      <name val="Calibri"/>
      <family val="2"/>
    </font>
    <font>
      <sz val="10"/>
      <color indexed="8"/>
      <name val="Calibri"/>
      <family val="2"/>
    </font>
    <font>
      <u/>
      <sz val="11"/>
      <color theme="10"/>
      <name val="Calibri"/>
      <family val="2"/>
    </font>
    <font>
      <b/>
      <sz val="10"/>
      <name val="Calibri"/>
      <family val="2"/>
    </font>
    <font>
      <b/>
      <sz val="24"/>
      <color theme="1"/>
      <name val="Calibri"/>
      <family val="2"/>
    </font>
    <font>
      <b/>
      <u/>
      <sz val="16"/>
      <color theme="1"/>
      <name val="Calibri"/>
      <family val="2"/>
    </font>
    <font>
      <b/>
      <sz val="20"/>
      <name val="Calibri"/>
      <family val="2"/>
    </font>
    <font>
      <sz val="11"/>
      <name val="Arial"/>
      <family val="2"/>
      <scheme val="minor"/>
    </font>
    <font>
      <b/>
      <sz val="14"/>
      <name val="David"/>
      <family val="2"/>
    </font>
    <font>
      <b/>
      <sz val="11"/>
      <color theme="1"/>
      <name val="Arial"/>
      <family val="2"/>
      <charset val="177"/>
      <scheme val="minor"/>
    </font>
    <font>
      <b/>
      <u/>
      <sz val="12"/>
      <name val="Calibri"/>
      <family val="2"/>
    </font>
    <font>
      <sz val="26"/>
      <name val="Calibri"/>
      <family val="2"/>
    </font>
    <font>
      <sz val="26"/>
      <color theme="1"/>
      <name val="Calibri"/>
      <family val="2"/>
    </font>
    <font>
      <b/>
      <sz val="18"/>
      <name val="Calibri"/>
      <family val="2"/>
    </font>
    <font>
      <b/>
      <sz val="16"/>
      <name val="Calibri"/>
      <family val="2"/>
    </font>
    <font>
      <b/>
      <u/>
      <sz val="14"/>
      <name val="Calibri"/>
      <family val="2"/>
    </font>
    <font>
      <b/>
      <u/>
      <sz val="18"/>
      <name val="Calibri"/>
      <family val="2"/>
    </font>
    <font>
      <b/>
      <u/>
      <sz val="16"/>
      <name val="Calibri"/>
      <family val="2"/>
    </font>
    <font>
      <sz val="16"/>
      <name val="Arial"/>
      <family val="2"/>
      <scheme val="minor"/>
    </font>
    <font>
      <sz val="16"/>
      <name val="Calibri"/>
      <family val="2"/>
    </font>
    <font>
      <b/>
      <sz val="18"/>
      <color indexed="8"/>
      <name val="Calibri"/>
      <family val="2"/>
    </font>
    <font>
      <sz val="18"/>
      <name val="Calibri"/>
      <family val="2"/>
    </font>
    <font>
      <sz val="18"/>
      <color indexed="8"/>
      <name val="Calibri"/>
      <family val="2"/>
    </font>
    <font>
      <sz val="18"/>
      <color theme="1"/>
      <name val="Calibri"/>
      <family val="2"/>
    </font>
    <font>
      <sz val="18"/>
      <color theme="0"/>
      <name val="Calibri"/>
      <family val="2"/>
    </font>
    <font>
      <i/>
      <sz val="18"/>
      <color theme="1"/>
      <name val="Calibri"/>
      <family val="2"/>
    </font>
    <font>
      <b/>
      <sz val="18"/>
      <name val="Arial"/>
      <family val="2"/>
      <scheme val="minor"/>
    </font>
    <font>
      <b/>
      <u/>
      <sz val="18"/>
      <color theme="1"/>
      <name val="Calibri"/>
      <family val="2"/>
    </font>
    <font>
      <sz val="16"/>
      <color indexed="8"/>
      <name val="Calibri"/>
      <family val="2"/>
      <charset val="177"/>
    </font>
    <font>
      <sz val="14"/>
      <color theme="1"/>
      <name val="Calibri"/>
      <family val="2"/>
      <charset val="177"/>
    </font>
    <font>
      <sz val="16"/>
      <color theme="1"/>
      <name val="Calibri"/>
      <family val="2"/>
      <charset val="177"/>
    </font>
    <font>
      <sz val="18"/>
      <color theme="1"/>
      <name val="Calibri"/>
      <family val="2"/>
      <charset val="177"/>
    </font>
    <font>
      <b/>
      <sz val="16"/>
      <name val="Arial"/>
      <family val="2"/>
      <scheme val="minor"/>
    </font>
    <font>
      <sz val="14"/>
      <color theme="1"/>
      <name val="Arial"/>
      <family val="2"/>
      <scheme val="minor"/>
    </font>
    <font>
      <b/>
      <sz val="14"/>
      <name val="Arial"/>
      <family val="2"/>
      <scheme val="minor"/>
    </font>
    <font>
      <b/>
      <sz val="18"/>
      <color theme="1"/>
      <name val="David"/>
      <family val="2"/>
      <charset val="177"/>
    </font>
    <font>
      <b/>
      <sz val="18"/>
      <color theme="1"/>
      <name val="Calibri"/>
      <family val="2"/>
      <charset val="177"/>
    </font>
    <font>
      <sz val="20"/>
      <color theme="1"/>
      <name val="Arial"/>
      <family val="2"/>
      <scheme val="minor"/>
    </font>
    <font>
      <sz val="11"/>
      <color theme="1"/>
      <name val="Arial"/>
      <scheme val="minor"/>
    </font>
    <font>
      <b/>
      <sz val="22"/>
      <color theme="1"/>
      <name val="Calibri"/>
      <family val="2"/>
    </font>
    <font>
      <b/>
      <sz val="16"/>
      <color indexed="8"/>
      <name val="Calibri"/>
      <family val="2"/>
    </font>
    <font>
      <b/>
      <sz val="12"/>
      <name val="Calibri"/>
      <family val="2"/>
      <charset val="177"/>
    </font>
    <font>
      <sz val="16"/>
      <color theme="1"/>
      <name val="Arial"/>
      <family val="2"/>
      <scheme val="minor"/>
    </font>
    <font>
      <b/>
      <sz val="11"/>
      <name val="Arial"/>
      <family val="2"/>
      <scheme val="minor"/>
    </font>
    <font>
      <b/>
      <sz val="11"/>
      <name val="David"/>
      <family val="2"/>
    </font>
    <font>
      <b/>
      <sz val="15"/>
      <name val="Calibri"/>
      <family val="2"/>
    </font>
    <font>
      <b/>
      <sz val="12"/>
      <name val="Arial"/>
      <family val="2"/>
    </font>
    <font>
      <b/>
      <sz val="10"/>
      <name val="Arial"/>
      <family val="2"/>
    </font>
    <font>
      <b/>
      <sz val="16"/>
      <name val="Calibri"/>
      <family val="2"/>
      <charset val="177"/>
    </font>
    <font>
      <sz val="16"/>
      <color theme="1"/>
      <name val="Arial"/>
      <family val="2"/>
      <charset val="177"/>
      <scheme val="minor"/>
    </font>
    <font>
      <sz val="16"/>
      <name val="Arial"/>
      <family val="2"/>
      <charset val="177"/>
      <scheme val="major"/>
    </font>
    <font>
      <sz val="16"/>
      <name val="Arial"/>
      <family val="2"/>
      <charset val="177"/>
      <scheme val="minor"/>
    </font>
    <font>
      <u/>
      <sz val="11"/>
      <color theme="10"/>
      <name val="Arial"/>
      <scheme val="minor"/>
    </font>
    <font>
      <sz val="12"/>
      <color theme="1"/>
      <name val="Arial"/>
      <family val="2"/>
      <charset val="177"/>
      <scheme val="minor"/>
    </font>
    <font>
      <b/>
      <sz val="11"/>
      <name val="Calibri"/>
    </font>
    <font>
      <b/>
      <sz val="14"/>
      <name val="Calibri"/>
    </font>
  </fonts>
  <fills count="38">
    <fill>
      <patternFill patternType="none"/>
    </fill>
    <fill>
      <patternFill patternType="gray125"/>
    </fill>
    <fill>
      <patternFill patternType="solid">
        <fgColor rgb="FFBFBFBF"/>
        <bgColor rgb="FFBFBFBF"/>
      </patternFill>
    </fill>
    <fill>
      <patternFill patternType="solid">
        <fgColor theme="8" tint="0.59999389629810485"/>
        <bgColor rgb="FF8DB3E2"/>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59999389629810485"/>
        <bgColor indexed="64"/>
      </patternFill>
    </fill>
    <fill>
      <patternFill patternType="solid">
        <fgColor theme="4" tint="0.39997558519241921"/>
        <bgColor rgb="FF8DB3E2"/>
      </patternFill>
    </fill>
    <fill>
      <patternFill patternType="solid">
        <fgColor theme="4" tint="0.59999389629810485"/>
        <bgColor rgb="FF8DB3E2"/>
      </patternFill>
    </fill>
    <fill>
      <patternFill patternType="solid">
        <fgColor indexed="42"/>
        <bgColor indexed="64"/>
      </patternFill>
    </fill>
    <fill>
      <patternFill patternType="solid">
        <fgColor indexed="44"/>
        <bgColor indexed="64"/>
      </patternFill>
    </fill>
    <fill>
      <patternFill patternType="solid">
        <fgColor indexed="27"/>
        <bgColor indexed="64"/>
      </patternFill>
    </fill>
    <fill>
      <patternFill patternType="solid">
        <fgColor rgb="FFFFFFCC"/>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8" tint="0.59999389629810485"/>
        <bgColor rgb="FFC6D9F0"/>
      </patternFill>
    </fill>
    <fill>
      <patternFill patternType="solid">
        <fgColor theme="0" tint="-0.14999847407452621"/>
        <bgColor rgb="FFC6D9F0"/>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59999389629810485"/>
        <bgColor rgb="FFF2DBDB"/>
      </patternFill>
    </fill>
    <fill>
      <patternFill patternType="solid">
        <fgColor theme="4" tint="0.39997558519241921"/>
        <bgColor indexed="64"/>
      </patternFill>
    </fill>
    <fill>
      <patternFill patternType="solid">
        <fgColor theme="1"/>
        <bgColor indexed="64"/>
      </patternFill>
    </fill>
    <fill>
      <patternFill patternType="solid">
        <fgColor theme="2"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59999389629810485"/>
        <bgColor rgb="FFF2F2F2"/>
      </patternFill>
    </fill>
    <fill>
      <patternFill patternType="solid">
        <fgColor theme="8" tint="0.79998168889431442"/>
        <bgColor indexed="64"/>
      </patternFill>
    </fill>
    <fill>
      <patternFill patternType="solid">
        <fgColor theme="2"/>
        <bgColor indexed="64"/>
      </patternFill>
    </fill>
    <fill>
      <patternFill patternType="solid">
        <fgColor theme="8" tint="0.59999389629810485"/>
        <bgColor rgb="FFD8D8D8"/>
      </patternFill>
    </fill>
    <fill>
      <patternFill patternType="solid">
        <fgColor theme="8" tint="0.59999389629810485"/>
        <bgColor rgb="FFBFBFBF"/>
      </patternFill>
    </fill>
    <fill>
      <patternFill patternType="solid">
        <fgColor theme="8" tint="0.59999389629810485"/>
        <bgColor rgb="FFA5A5A5"/>
      </patternFill>
    </fill>
    <fill>
      <patternFill patternType="solid">
        <fgColor theme="0" tint="-4.9989318521683403E-2"/>
        <bgColor indexed="64"/>
      </patternFill>
    </fill>
    <fill>
      <patternFill patternType="solid">
        <fgColor rgb="FF00D661"/>
        <bgColor indexed="64"/>
      </patternFill>
    </fill>
  </fills>
  <borders count="121">
    <border>
      <left/>
      <right/>
      <top/>
      <bottom/>
      <diagonal/>
    </border>
    <border>
      <left/>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10"/>
      </left>
      <right/>
      <top/>
      <bottom/>
      <diagonal/>
    </border>
    <border>
      <left/>
      <right style="thick">
        <color indexed="10"/>
      </right>
      <top/>
      <bottom style="thin">
        <color indexed="64"/>
      </bottom>
      <diagonal/>
    </border>
    <border>
      <left/>
      <right style="thick">
        <color indexed="10"/>
      </right>
      <top style="thin">
        <color indexed="64"/>
      </top>
      <bottom/>
      <diagonal/>
    </border>
    <border>
      <left style="thick">
        <color indexed="10"/>
      </left>
      <right/>
      <top style="thick">
        <color indexed="10"/>
      </top>
      <bottom/>
      <diagonal/>
    </border>
    <border>
      <left/>
      <right style="thick">
        <color indexed="10"/>
      </right>
      <top style="thick">
        <color indexed="10"/>
      </top>
      <bottom/>
      <diagonal/>
    </border>
    <border>
      <left/>
      <right style="thick">
        <color indexed="1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ck">
        <color indexed="10"/>
      </bottom>
      <diagonal/>
    </border>
    <border>
      <left/>
      <right style="thin">
        <color indexed="64"/>
      </right>
      <top/>
      <bottom style="thick">
        <color indexed="10"/>
      </bottom>
      <diagonal/>
    </border>
    <border>
      <left/>
      <right/>
      <top style="thick">
        <color indexed="10"/>
      </top>
      <bottom style="thick">
        <color indexed="10"/>
      </bottom>
      <diagonal/>
    </border>
    <border>
      <left/>
      <right/>
      <top/>
      <bottom style="thick">
        <color indexed="10"/>
      </bottom>
      <diagonal/>
    </border>
    <border>
      <left/>
      <right style="thick">
        <color indexed="10"/>
      </right>
      <top style="thin">
        <color indexed="64"/>
      </top>
      <bottom style="thin">
        <color indexed="64"/>
      </bottom>
      <diagonal/>
    </border>
    <border>
      <left/>
      <right style="thick">
        <color rgb="FFFF0000"/>
      </right>
      <top style="thick">
        <color indexed="1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dashed">
        <color indexed="64"/>
      </left>
      <right/>
      <top style="dashed">
        <color indexed="64"/>
      </top>
      <bottom style="hair">
        <color indexed="64"/>
      </bottom>
      <diagonal/>
    </border>
    <border>
      <left/>
      <right/>
      <top style="dashed">
        <color indexed="64"/>
      </top>
      <bottom style="hair">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ashed">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2">
    <xf numFmtId="0" fontId="0" fillId="0" borderId="0"/>
    <xf numFmtId="0" fontId="16" fillId="0" borderId="1"/>
    <xf numFmtId="43" fontId="23" fillId="0" borderId="1" applyFont="0" applyFill="0" applyBorder="0" applyAlignment="0" applyProtection="0"/>
    <xf numFmtId="9" fontId="23" fillId="0" borderId="1" applyFont="0" applyFill="0" applyBorder="0" applyAlignment="0" applyProtection="0"/>
    <xf numFmtId="0" fontId="12" fillId="0" borderId="1"/>
    <xf numFmtId="0" fontId="2" fillId="0" borderId="1"/>
    <xf numFmtId="0" fontId="59" fillId="0" borderId="1" applyNumberFormat="0" applyFill="0" applyBorder="0" applyAlignment="0" applyProtection="0">
      <alignment vertical="top"/>
      <protection locked="0"/>
    </xf>
    <xf numFmtId="0" fontId="60" fillId="0" borderId="1"/>
    <xf numFmtId="43" fontId="60" fillId="0" borderId="1" applyFont="0" applyFill="0" applyBorder="0" applyAlignment="0" applyProtection="0"/>
    <xf numFmtId="9" fontId="111" fillId="0" borderId="0" applyFont="0" applyFill="0" applyBorder="0" applyAlignment="0" applyProtection="0"/>
    <xf numFmtId="0" fontId="125" fillId="0" borderId="0" applyNumberFormat="0" applyFill="0" applyBorder="0" applyAlignment="0" applyProtection="0"/>
    <xf numFmtId="0" fontId="1" fillId="0" borderId="1"/>
  </cellStyleXfs>
  <cellXfs count="1120">
    <xf numFmtId="0" fontId="0" fillId="0" borderId="0" xfId="0"/>
    <xf numFmtId="0" fontId="8" fillId="0" borderId="0" xfId="0" applyFont="1" applyAlignment="1">
      <alignment vertical="center"/>
    </xf>
    <xf numFmtId="0" fontId="9" fillId="0" borderId="0" xfId="0" applyFont="1"/>
    <xf numFmtId="0" fontId="7" fillId="0" borderId="0" xfId="0" applyFont="1" applyAlignment="1">
      <alignment horizontal="right" vertical="center" readingOrder="2"/>
    </xf>
    <xf numFmtId="0" fontId="7" fillId="0" borderId="0" xfId="0" applyFont="1" applyAlignment="1">
      <alignment horizontal="center" vertical="center" wrapText="1" readingOrder="2"/>
    </xf>
    <xf numFmtId="0" fontId="7"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7" fillId="0" borderId="0" xfId="0" applyFont="1" applyAlignment="1">
      <alignment vertical="top" wrapText="1"/>
    </xf>
    <xf numFmtId="0" fontId="10" fillId="0" borderId="0" xfId="0" applyFont="1" applyAlignment="1">
      <alignment horizontal="center"/>
    </xf>
    <xf numFmtId="0" fontId="5" fillId="0" borderId="0" xfId="0" applyFont="1" applyAlignment="1">
      <alignment horizontal="center" vertical="center" wrapText="1" readingOrder="2"/>
    </xf>
    <xf numFmtId="0" fontId="7" fillId="0" borderId="0" xfId="0" applyFont="1" applyAlignment="1">
      <alignment horizontal="center" vertical="center"/>
    </xf>
    <xf numFmtId="0" fontId="10" fillId="0" borderId="0" xfId="0" applyFont="1" applyAlignment="1">
      <alignment vertical="center"/>
    </xf>
    <xf numFmtId="166" fontId="21" fillId="23" borderId="63" xfId="2" applyNumberFormat="1" applyFont="1" applyFill="1" applyBorder="1" applyAlignment="1" applyProtection="1">
      <alignment horizontal="center" vertical="center"/>
      <protection locked="0"/>
    </xf>
    <xf numFmtId="166" fontId="37" fillId="8" borderId="54" xfId="2" applyNumberFormat="1" applyFont="1" applyFill="1" applyBorder="1" applyAlignment="1" applyProtection="1">
      <alignment horizontal="center" vertical="center"/>
      <protection locked="0"/>
    </xf>
    <xf numFmtId="0" fontId="78" fillId="6" borderId="43" xfId="0" applyFont="1" applyFill="1" applyBorder="1" applyAlignment="1">
      <alignment horizontal="right" vertical="center" readingOrder="2"/>
    </xf>
    <xf numFmtId="0" fontId="31" fillId="6" borderId="0" xfId="0" applyFont="1" applyFill="1"/>
    <xf numFmtId="0" fontId="31" fillId="6" borderId="1" xfId="0" applyFont="1" applyFill="1" applyBorder="1"/>
    <xf numFmtId="0" fontId="0" fillId="0" borderId="1" xfId="0" applyBorder="1"/>
    <xf numFmtId="0" fontId="20" fillId="0" borderId="1" xfId="1" applyFont="1" applyAlignment="1">
      <alignment vertical="center"/>
    </xf>
    <xf numFmtId="0" fontId="81" fillId="0" borderId="0" xfId="0" applyFont="1" applyAlignment="1">
      <alignment horizontal="center"/>
    </xf>
    <xf numFmtId="0" fontId="38" fillId="0" borderId="1" xfId="1" applyFont="1" applyAlignment="1" applyProtection="1">
      <alignment vertical="center"/>
      <protection hidden="1"/>
    </xf>
    <xf numFmtId="0" fontId="16" fillId="0" borderId="1" xfId="1" applyAlignment="1" applyProtection="1">
      <alignment vertical="center"/>
      <protection hidden="1"/>
    </xf>
    <xf numFmtId="0" fontId="36" fillId="0" borderId="1" xfId="1" applyFont="1" applyAlignment="1" applyProtection="1">
      <alignment horizontal="center" vertical="center"/>
      <protection hidden="1"/>
    </xf>
    <xf numFmtId="0" fontId="16" fillId="0" borderId="1" xfId="1" applyProtection="1">
      <protection hidden="1"/>
    </xf>
    <xf numFmtId="0" fontId="38" fillId="0" borderId="1" xfId="1" applyFont="1" applyProtection="1">
      <protection hidden="1"/>
    </xf>
    <xf numFmtId="0" fontId="20" fillId="0" borderId="1" xfId="1" applyFont="1" applyProtection="1">
      <protection hidden="1"/>
    </xf>
    <xf numFmtId="0" fontId="20" fillId="0" borderId="1" xfId="1" applyFont="1" applyAlignment="1" applyProtection="1">
      <alignment vertical="center"/>
      <protection hidden="1"/>
    </xf>
    <xf numFmtId="0" fontId="21" fillId="7" borderId="35" xfId="1" applyFont="1" applyFill="1" applyBorder="1" applyAlignment="1" applyProtection="1">
      <alignment vertical="center"/>
      <protection hidden="1"/>
    </xf>
    <xf numFmtId="0" fontId="17" fillId="0" borderId="1" xfId="1" applyFont="1" applyAlignment="1" applyProtection="1">
      <alignment vertical="center"/>
      <protection hidden="1"/>
    </xf>
    <xf numFmtId="0" fontId="18" fillId="7" borderId="29" xfId="1" applyFont="1" applyFill="1" applyBorder="1" applyAlignment="1" applyProtection="1">
      <alignment vertical="center"/>
      <protection hidden="1"/>
    </xf>
    <xf numFmtId="0" fontId="45" fillId="7" borderId="30" xfId="1" applyFont="1" applyFill="1" applyBorder="1" applyAlignment="1" applyProtection="1">
      <alignment vertical="center"/>
      <protection hidden="1"/>
    </xf>
    <xf numFmtId="0" fontId="16" fillId="7" borderId="30" xfId="1" applyFill="1" applyBorder="1" applyAlignment="1" applyProtection="1">
      <alignment vertical="center"/>
      <protection hidden="1"/>
    </xf>
    <xf numFmtId="0" fontId="16" fillId="6" borderId="30" xfId="1" applyFill="1" applyBorder="1" applyAlignment="1" applyProtection="1">
      <alignment vertical="center"/>
      <protection hidden="1"/>
    </xf>
    <xf numFmtId="0" fontId="16" fillId="6" borderId="31" xfId="1" applyFill="1" applyBorder="1" applyAlignment="1" applyProtection="1">
      <alignment vertical="center"/>
      <protection hidden="1"/>
    </xf>
    <xf numFmtId="0" fontId="18" fillId="7" borderId="32" xfId="1" applyFont="1" applyFill="1" applyBorder="1" applyAlignment="1" applyProtection="1">
      <alignment horizontal="right" vertical="center" readingOrder="2"/>
      <protection hidden="1"/>
    </xf>
    <xf numFmtId="0" fontId="16" fillId="7" borderId="1" xfId="1" applyFill="1" applyAlignment="1" applyProtection="1">
      <alignment vertical="center"/>
      <protection hidden="1"/>
    </xf>
    <xf numFmtId="0" fontId="16" fillId="6" borderId="1" xfId="1" applyFill="1" applyAlignment="1" applyProtection="1">
      <alignment vertical="center"/>
      <protection hidden="1"/>
    </xf>
    <xf numFmtId="0" fontId="16" fillId="6" borderId="33" xfId="1" applyFill="1" applyBorder="1" applyAlignment="1" applyProtection="1">
      <alignment vertical="center"/>
      <protection hidden="1"/>
    </xf>
    <xf numFmtId="0" fontId="16" fillId="0" borderId="32" xfId="1" applyBorder="1" applyAlignment="1" applyProtection="1">
      <alignment vertical="center"/>
      <protection hidden="1"/>
    </xf>
    <xf numFmtId="0" fontId="16" fillId="7" borderId="35" xfId="1" applyFill="1" applyBorder="1" applyAlignment="1" applyProtection="1">
      <alignment vertical="center"/>
      <protection hidden="1"/>
    </xf>
    <xf numFmtId="0" fontId="16" fillId="6" borderId="35" xfId="1" applyFill="1" applyBorder="1" applyAlignment="1" applyProtection="1">
      <alignment vertical="center"/>
      <protection hidden="1"/>
    </xf>
    <xf numFmtId="0" fontId="16" fillId="6" borderId="36" xfId="1" applyFill="1" applyBorder="1" applyAlignment="1" applyProtection="1">
      <alignment vertical="center"/>
      <protection hidden="1"/>
    </xf>
    <xf numFmtId="165" fontId="46" fillId="0" borderId="1" xfId="1" applyNumberFormat="1" applyFont="1" applyAlignment="1" applyProtection="1">
      <alignment vertical="center"/>
      <protection hidden="1"/>
    </xf>
    <xf numFmtId="165" fontId="37" fillId="0" borderId="1" xfId="1" applyNumberFormat="1" applyFont="1" applyAlignment="1" applyProtection="1">
      <alignment vertical="center"/>
      <protection hidden="1"/>
    </xf>
    <xf numFmtId="0" fontId="25" fillId="13" borderId="32" xfId="1" applyFont="1" applyFill="1" applyBorder="1" applyAlignment="1" applyProtection="1">
      <alignment horizontal="right" vertical="center"/>
      <protection hidden="1"/>
    </xf>
    <xf numFmtId="0" fontId="25" fillId="13" borderId="53" xfId="1" applyFont="1" applyFill="1" applyBorder="1" applyAlignment="1" applyProtection="1">
      <alignment horizontal="right" vertical="center"/>
      <protection hidden="1"/>
    </xf>
    <xf numFmtId="0" fontId="25" fillId="7" borderId="59" xfId="1" applyFont="1" applyFill="1" applyBorder="1" applyAlignment="1" applyProtection="1">
      <alignment horizontal="center" vertical="center"/>
      <protection hidden="1"/>
    </xf>
    <xf numFmtId="166" fontId="25" fillId="7" borderId="59" xfId="2" applyNumberFormat="1" applyFont="1" applyFill="1" applyBorder="1" applyAlignment="1" applyProtection="1">
      <alignment horizontal="center" vertical="center"/>
      <protection hidden="1"/>
    </xf>
    <xf numFmtId="0" fontId="25" fillId="13" borderId="34" xfId="1" applyFont="1" applyFill="1" applyBorder="1" applyAlignment="1" applyProtection="1">
      <alignment horizontal="right" vertical="center"/>
      <protection hidden="1"/>
    </xf>
    <xf numFmtId="0" fontId="25" fillId="13" borderId="49" xfId="1" applyFont="1" applyFill="1" applyBorder="1" applyAlignment="1" applyProtection="1">
      <alignment horizontal="right" vertical="center"/>
      <protection hidden="1"/>
    </xf>
    <xf numFmtId="166" fontId="25" fillId="7" borderId="60" xfId="2" applyNumberFormat="1" applyFont="1" applyFill="1" applyBorder="1" applyAlignment="1" applyProtection="1">
      <alignment horizontal="center" vertical="center"/>
      <protection hidden="1"/>
    </xf>
    <xf numFmtId="0" fontId="43" fillId="13" borderId="32" xfId="1" applyFont="1" applyFill="1" applyBorder="1" applyAlignment="1" applyProtection="1">
      <alignment horizontal="right" vertical="center"/>
      <protection hidden="1"/>
    </xf>
    <xf numFmtId="0" fontId="25" fillId="13" borderId="1" xfId="1" applyFont="1" applyFill="1" applyAlignment="1" applyProtection="1">
      <alignment horizontal="right" vertical="center"/>
      <protection hidden="1"/>
    </xf>
    <xf numFmtId="0" fontId="25" fillId="13" borderId="26" xfId="1" applyFont="1" applyFill="1" applyBorder="1" applyAlignment="1" applyProtection="1">
      <alignment horizontal="right" vertical="center"/>
      <protection hidden="1"/>
    </xf>
    <xf numFmtId="0" fontId="25" fillId="13" borderId="61" xfId="1" applyFont="1" applyFill="1" applyBorder="1" applyAlignment="1" applyProtection="1">
      <alignment horizontal="right" vertical="center"/>
      <protection hidden="1"/>
    </xf>
    <xf numFmtId="0" fontId="18" fillId="7" borderId="29" xfId="1" applyFont="1" applyFill="1" applyBorder="1" applyAlignment="1" applyProtection="1">
      <alignment horizontal="right" vertical="center" readingOrder="2"/>
      <protection hidden="1"/>
    </xf>
    <xf numFmtId="0" fontId="19" fillId="7" borderId="32" xfId="1" applyFont="1" applyFill="1" applyBorder="1" applyAlignment="1" applyProtection="1">
      <alignment vertical="center"/>
      <protection hidden="1"/>
    </xf>
    <xf numFmtId="0" fontId="16" fillId="7" borderId="34" xfId="1" applyFill="1" applyBorder="1" applyAlignment="1" applyProtection="1">
      <alignment vertical="center"/>
      <protection hidden="1"/>
    </xf>
    <xf numFmtId="0" fontId="17" fillId="0" borderId="1" xfId="1" applyFont="1" applyProtection="1">
      <protection hidden="1"/>
    </xf>
    <xf numFmtId="0" fontId="25" fillId="0" borderId="1" xfId="1" applyFont="1" applyAlignment="1" applyProtection="1">
      <alignment horizontal="center" vertical="center"/>
      <protection hidden="1"/>
    </xf>
    <xf numFmtId="0" fontId="25" fillId="13" borderId="29" xfId="1" applyFont="1" applyFill="1" applyBorder="1" applyAlignment="1" applyProtection="1">
      <alignment horizontal="right" vertical="center"/>
      <protection hidden="1"/>
    </xf>
    <xf numFmtId="165" fontId="25" fillId="13" borderId="29" xfId="1" applyNumberFormat="1" applyFont="1" applyFill="1" applyBorder="1" applyAlignment="1" applyProtection="1">
      <alignment horizontal="center" vertical="center"/>
      <protection hidden="1"/>
    </xf>
    <xf numFmtId="165" fontId="25" fillId="13" borderId="34" xfId="1" applyNumberFormat="1" applyFont="1" applyFill="1" applyBorder="1" applyAlignment="1" applyProtection="1">
      <alignment horizontal="center" vertical="center"/>
      <protection hidden="1"/>
    </xf>
    <xf numFmtId="0" fontId="25" fillId="0" borderId="1" xfId="1" applyFont="1" applyAlignment="1" applyProtection="1">
      <alignment horizontal="right" vertical="center"/>
      <protection hidden="1"/>
    </xf>
    <xf numFmtId="165" fontId="25" fillId="0" borderId="1" xfId="1" applyNumberFormat="1" applyFont="1" applyAlignment="1" applyProtection="1">
      <alignment horizontal="center" vertical="center"/>
      <protection hidden="1"/>
    </xf>
    <xf numFmtId="0" fontId="16" fillId="0" borderId="1" xfId="1" applyAlignment="1" applyProtection="1">
      <alignment horizontal="center"/>
      <protection hidden="1"/>
    </xf>
    <xf numFmtId="0" fontId="42" fillId="0" borderId="1" xfId="1" applyFont="1" applyAlignment="1" applyProtection="1">
      <alignment vertical="center"/>
      <protection hidden="1"/>
    </xf>
    <xf numFmtId="0" fontId="29" fillId="0" borderId="1" xfId="1" applyFont="1" applyAlignment="1" applyProtection="1">
      <alignment vertical="center"/>
      <protection hidden="1"/>
    </xf>
    <xf numFmtId="0" fontId="18" fillId="4" borderId="40" xfId="1" applyFont="1" applyFill="1" applyBorder="1" applyAlignment="1" applyProtection="1">
      <alignment vertical="center"/>
      <protection hidden="1"/>
    </xf>
    <xf numFmtId="0" fontId="19" fillId="4" borderId="41" xfId="1" applyFont="1" applyFill="1" applyBorder="1" applyAlignment="1" applyProtection="1">
      <alignment vertical="center"/>
      <protection hidden="1"/>
    </xf>
    <xf numFmtId="2" fontId="19" fillId="4" borderId="1" xfId="1" applyNumberFormat="1" applyFont="1" applyFill="1" applyAlignment="1" applyProtection="1">
      <alignment horizontal="center" vertical="center"/>
      <protection hidden="1"/>
    </xf>
    <xf numFmtId="2" fontId="19" fillId="4" borderId="46" xfId="1" applyNumberFormat="1" applyFont="1" applyFill="1" applyBorder="1" applyAlignment="1" applyProtection="1">
      <alignment horizontal="center" vertical="center"/>
      <protection hidden="1"/>
    </xf>
    <xf numFmtId="0" fontId="19" fillId="18" borderId="43" xfId="1" applyFont="1" applyFill="1" applyBorder="1" applyAlignment="1" applyProtection="1">
      <alignment horizontal="center"/>
      <protection hidden="1"/>
    </xf>
    <xf numFmtId="164" fontId="20" fillId="18" borderId="1" xfId="1" applyNumberFormat="1" applyFont="1" applyFill="1" applyAlignment="1" applyProtection="1">
      <alignment horizontal="center" vertical="center"/>
      <protection hidden="1"/>
    </xf>
    <xf numFmtId="0" fontId="19" fillId="18" borderId="45" xfId="1" applyFont="1" applyFill="1" applyBorder="1" applyAlignment="1" applyProtection="1">
      <alignment horizontal="center"/>
      <protection hidden="1"/>
    </xf>
    <xf numFmtId="164" fontId="20" fillId="18" borderId="46" xfId="1" applyNumberFormat="1" applyFont="1" applyFill="1" applyBorder="1" applyAlignment="1" applyProtection="1">
      <alignment horizontal="center" vertical="center"/>
      <protection hidden="1"/>
    </xf>
    <xf numFmtId="2" fontId="16" fillId="0" borderId="1" xfId="1" applyNumberFormat="1" applyAlignment="1" applyProtection="1">
      <alignment vertical="center"/>
      <protection hidden="1"/>
    </xf>
    <xf numFmtId="164" fontId="40" fillId="11" borderId="23" xfId="0" applyNumberFormat="1" applyFont="1" applyFill="1" applyBorder="1" applyAlignment="1" applyProtection="1">
      <alignment horizontal="center" vertical="center" wrapText="1" readingOrder="2"/>
      <protection hidden="1"/>
    </xf>
    <xf numFmtId="2" fontId="17" fillId="0" borderId="1" xfId="1" applyNumberFormat="1" applyFont="1" applyAlignment="1" applyProtection="1">
      <alignment vertical="center"/>
      <protection hidden="1"/>
    </xf>
    <xf numFmtId="0" fontId="77" fillId="0" borderId="1" xfId="1" applyFont="1" applyAlignment="1" applyProtection="1">
      <alignment horizontal="center" vertical="center"/>
      <protection hidden="1"/>
    </xf>
    <xf numFmtId="0" fontId="18" fillId="4" borderId="30" xfId="1" applyFont="1" applyFill="1" applyBorder="1" applyAlignment="1" applyProtection="1">
      <alignment vertical="center"/>
      <protection hidden="1"/>
    </xf>
    <xf numFmtId="0" fontId="21" fillId="4" borderId="30" xfId="1" applyFont="1" applyFill="1" applyBorder="1" applyAlignment="1" applyProtection="1">
      <alignment vertical="center"/>
      <protection hidden="1"/>
    </xf>
    <xf numFmtId="0" fontId="38" fillId="4" borderId="30" xfId="1" applyFont="1" applyFill="1" applyBorder="1" applyAlignment="1" applyProtection="1">
      <alignment vertical="center"/>
      <protection hidden="1"/>
    </xf>
    <xf numFmtId="0" fontId="40" fillId="7" borderId="30" xfId="1" applyFont="1" applyFill="1" applyBorder="1" applyAlignment="1" applyProtection="1">
      <alignment horizontal="right" vertical="center" readingOrder="2"/>
      <protection hidden="1"/>
    </xf>
    <xf numFmtId="0" fontId="30" fillId="7" borderId="30" xfId="1" applyFont="1" applyFill="1" applyBorder="1" applyAlignment="1" applyProtection="1">
      <alignment vertical="center"/>
      <protection hidden="1"/>
    </xf>
    <xf numFmtId="0" fontId="30" fillId="6" borderId="31" xfId="1" applyFont="1" applyFill="1" applyBorder="1" applyAlignment="1" applyProtection="1">
      <alignment vertical="center"/>
      <protection hidden="1"/>
    </xf>
    <xf numFmtId="0" fontId="30" fillId="7" borderId="1" xfId="1" applyFont="1" applyFill="1" applyAlignment="1" applyProtection="1">
      <alignment vertical="center"/>
      <protection hidden="1"/>
    </xf>
    <xf numFmtId="0" fontId="30" fillId="6" borderId="36" xfId="1" applyFont="1" applyFill="1" applyBorder="1" applyAlignment="1" applyProtection="1">
      <alignment vertical="center"/>
      <protection hidden="1"/>
    </xf>
    <xf numFmtId="0" fontId="63" fillId="4" borderId="25" xfId="1" applyFont="1" applyFill="1" applyBorder="1" applyAlignment="1" applyProtection="1">
      <alignment horizontal="center" vertical="center" readingOrder="2"/>
      <protection hidden="1"/>
    </xf>
    <xf numFmtId="0" fontId="63" fillId="4" borderId="24" xfId="1" applyFont="1" applyFill="1" applyBorder="1" applyAlignment="1" applyProtection="1">
      <alignment horizontal="center" vertical="center" readingOrder="2"/>
      <protection hidden="1"/>
    </xf>
    <xf numFmtId="167" fontId="16" fillId="0" borderId="1" xfId="1" applyNumberFormat="1" applyProtection="1">
      <protection hidden="1"/>
    </xf>
    <xf numFmtId="0" fontId="18" fillId="7" borderId="30" xfId="1" applyFont="1" applyFill="1" applyBorder="1" applyAlignment="1" applyProtection="1">
      <alignment horizontal="right" vertical="center" readingOrder="2"/>
      <protection hidden="1"/>
    </xf>
    <xf numFmtId="167" fontId="16" fillId="7" borderId="30" xfId="1" applyNumberFormat="1" applyFill="1" applyBorder="1" applyAlignment="1" applyProtection="1">
      <alignment vertical="center"/>
      <protection hidden="1"/>
    </xf>
    <xf numFmtId="0" fontId="16" fillId="7" borderId="32" xfId="1" applyFill="1" applyBorder="1" applyAlignment="1" applyProtection="1">
      <alignment vertical="center"/>
      <protection hidden="1"/>
    </xf>
    <xf numFmtId="167" fontId="16" fillId="7" borderId="1" xfId="1" applyNumberFormat="1" applyFill="1" applyAlignment="1" applyProtection="1">
      <alignment vertical="center"/>
      <protection hidden="1"/>
    </xf>
    <xf numFmtId="0" fontId="16" fillId="8" borderId="34" xfId="1" applyFill="1" applyBorder="1" applyAlignment="1" applyProtection="1">
      <alignment horizontal="center" vertical="center"/>
      <protection hidden="1"/>
    </xf>
    <xf numFmtId="0" fontId="26" fillId="8" borderId="24" xfId="1" applyFont="1" applyFill="1" applyBorder="1" applyAlignment="1" applyProtection="1">
      <alignment horizontal="center" vertical="center" readingOrder="2"/>
      <protection hidden="1"/>
    </xf>
    <xf numFmtId="0" fontId="40" fillId="10" borderId="24" xfId="1" applyFont="1" applyFill="1" applyBorder="1" applyAlignment="1" applyProtection="1">
      <alignment horizontal="center" vertical="center"/>
      <protection hidden="1"/>
    </xf>
    <xf numFmtId="0" fontId="40" fillId="10" borderId="28" xfId="1" applyFont="1" applyFill="1" applyBorder="1" applyAlignment="1" applyProtection="1">
      <alignment horizontal="center" vertical="center" wrapText="1"/>
      <protection hidden="1"/>
    </xf>
    <xf numFmtId="0" fontId="40" fillId="10" borderId="24" xfId="1" applyFont="1" applyFill="1" applyBorder="1" applyAlignment="1" applyProtection="1">
      <alignment horizontal="center" vertical="center" wrapText="1"/>
      <protection hidden="1"/>
    </xf>
    <xf numFmtId="0" fontId="30" fillId="4" borderId="24" xfId="1" applyFont="1" applyFill="1" applyBorder="1" applyAlignment="1" applyProtection="1">
      <alignment horizontal="center"/>
      <protection hidden="1"/>
    </xf>
    <xf numFmtId="0" fontId="37" fillId="4" borderId="24" xfId="1" applyFont="1" applyFill="1" applyBorder="1" applyAlignment="1" applyProtection="1">
      <alignment horizontal="center" vertical="center"/>
      <protection hidden="1"/>
    </xf>
    <xf numFmtId="0" fontId="27" fillId="0" borderId="1" xfId="1" applyFont="1" applyProtection="1">
      <protection hidden="1"/>
    </xf>
    <xf numFmtId="0" fontId="27" fillId="0" borderId="1" xfId="1" applyFont="1" applyAlignment="1" applyProtection="1">
      <alignment vertical="center"/>
      <protection hidden="1"/>
    </xf>
    <xf numFmtId="0" fontId="19" fillId="4" borderId="1" xfId="1" applyFont="1" applyFill="1" applyAlignment="1" applyProtection="1">
      <alignment horizontal="center" vertical="center" wrapText="1"/>
      <protection hidden="1"/>
    </xf>
    <xf numFmtId="2" fontId="17" fillId="0" borderId="1" xfId="1" applyNumberFormat="1" applyFont="1" applyProtection="1">
      <protection hidden="1"/>
    </xf>
    <xf numFmtId="0" fontId="19" fillId="19" borderId="30" xfId="1" applyFont="1" applyFill="1" applyBorder="1" applyAlignment="1" applyProtection="1">
      <alignment vertical="center"/>
      <protection hidden="1"/>
    </xf>
    <xf numFmtId="0" fontId="19" fillId="7" borderId="1" xfId="1" applyFont="1" applyFill="1" applyAlignment="1" applyProtection="1">
      <alignment vertical="center"/>
      <protection hidden="1"/>
    </xf>
    <xf numFmtId="0" fontId="19" fillId="7" borderId="35" xfId="1" applyFont="1" applyFill="1" applyBorder="1" applyAlignment="1" applyProtection="1">
      <alignment vertical="center"/>
      <protection hidden="1"/>
    </xf>
    <xf numFmtId="0" fontId="22" fillId="0" borderId="1" xfId="1" applyFont="1" applyAlignment="1" applyProtection="1">
      <alignment horizontal="right" vertical="center"/>
      <protection hidden="1"/>
    </xf>
    <xf numFmtId="0" fontId="47" fillId="0" borderId="1" xfId="1" applyFont="1" applyAlignment="1" applyProtection="1">
      <alignment vertical="center"/>
      <protection hidden="1"/>
    </xf>
    <xf numFmtId="0" fontId="24" fillId="10" borderId="24" xfId="1" applyFont="1" applyFill="1" applyBorder="1" applyAlignment="1" applyProtection="1">
      <alignment horizontal="center" vertical="center" readingOrder="2"/>
      <protection hidden="1"/>
    </xf>
    <xf numFmtId="0" fontId="24" fillId="10" borderId="37" xfId="1" applyFont="1" applyFill="1" applyBorder="1" applyAlignment="1" applyProtection="1">
      <alignment horizontal="center" vertical="center" readingOrder="2"/>
      <protection hidden="1"/>
    </xf>
    <xf numFmtId="0" fontId="24" fillId="10" borderId="37" xfId="1" applyFont="1" applyFill="1" applyBorder="1" applyAlignment="1" applyProtection="1">
      <alignment horizontal="center" vertical="center" wrapText="1" readingOrder="2"/>
      <protection hidden="1"/>
    </xf>
    <xf numFmtId="0" fontId="49" fillId="4" borderId="26" xfId="1" applyFont="1" applyFill="1" applyBorder="1" applyAlignment="1" applyProtection="1">
      <alignment horizontal="center" vertical="center" wrapText="1"/>
      <protection hidden="1"/>
    </xf>
    <xf numFmtId="166" fontId="16" fillId="4" borderId="24" xfId="1" applyNumberFormat="1" applyFill="1" applyBorder="1" applyAlignment="1" applyProtection="1">
      <alignment vertical="center"/>
      <protection hidden="1"/>
    </xf>
    <xf numFmtId="166" fontId="26" fillId="4" borderId="63" xfId="2" applyNumberFormat="1" applyFont="1" applyFill="1" applyBorder="1" applyAlignment="1" applyProtection="1">
      <alignment horizontal="center" vertical="center"/>
      <protection hidden="1"/>
    </xf>
    <xf numFmtId="0" fontId="49" fillId="4" borderId="26" xfId="1" applyFont="1" applyFill="1" applyBorder="1" applyAlignment="1" applyProtection="1">
      <alignment horizontal="center" vertical="center" wrapText="1" readingOrder="2"/>
      <protection hidden="1"/>
    </xf>
    <xf numFmtId="0" fontId="49" fillId="4" borderId="26" xfId="1" applyFont="1" applyFill="1" applyBorder="1" applyAlignment="1" applyProtection="1">
      <alignment horizontal="center" wrapText="1"/>
      <protection hidden="1"/>
    </xf>
    <xf numFmtId="49" fontId="31" fillId="0" borderId="0" xfId="0" applyNumberFormat="1" applyFont="1" applyAlignment="1" applyProtection="1">
      <alignment vertical="center" readingOrder="2"/>
      <protection hidden="1"/>
    </xf>
    <xf numFmtId="0" fontId="37" fillId="0" borderId="1" xfId="1" applyFont="1" applyAlignment="1" applyProtection="1">
      <alignment horizontal="right" vertical="center"/>
      <protection hidden="1"/>
    </xf>
    <xf numFmtId="43" fontId="21" fillId="0" borderId="1" xfId="2" applyFont="1" applyFill="1" applyBorder="1" applyAlignment="1" applyProtection="1">
      <alignment horizontal="center" vertical="center"/>
      <protection hidden="1"/>
    </xf>
    <xf numFmtId="0" fontId="19" fillId="7" borderId="32" xfId="1" applyFont="1" applyFill="1" applyBorder="1" applyAlignment="1" applyProtection="1">
      <alignment horizontal="right" vertical="center" readingOrder="2"/>
      <protection hidden="1"/>
    </xf>
    <xf numFmtId="3" fontId="38" fillId="0" borderId="1" xfId="1" applyNumberFormat="1" applyFont="1" applyAlignment="1" applyProtection="1">
      <alignment horizontal="center" vertical="center"/>
      <protection hidden="1"/>
    </xf>
    <xf numFmtId="0" fontId="38" fillId="0" borderId="1" xfId="1" applyFont="1" applyAlignment="1" applyProtection="1">
      <alignment horizontal="center" vertical="center"/>
      <protection hidden="1"/>
    </xf>
    <xf numFmtId="0" fontId="21" fillId="0" borderId="1" xfId="1" applyFont="1" applyAlignment="1" applyProtection="1">
      <alignment horizontal="center" vertical="center"/>
      <protection hidden="1"/>
    </xf>
    <xf numFmtId="167" fontId="21" fillId="0" borderId="1" xfId="2" applyNumberFormat="1" applyFont="1" applyFill="1" applyBorder="1" applyAlignment="1" applyProtection="1">
      <alignment horizontal="center" vertical="center"/>
      <protection hidden="1"/>
    </xf>
    <xf numFmtId="0" fontId="18" fillId="4" borderId="43" xfId="1" applyFont="1" applyFill="1" applyBorder="1" applyAlignment="1" applyProtection="1">
      <alignment horizontal="center" vertical="center"/>
      <protection hidden="1"/>
    </xf>
    <xf numFmtId="0" fontId="18" fillId="4" borderId="1" xfId="1" applyFont="1" applyFill="1" applyAlignment="1" applyProtection="1">
      <alignment vertical="center"/>
      <protection hidden="1"/>
    </xf>
    <xf numFmtId="0" fontId="18" fillId="4" borderId="43" xfId="1" applyFont="1" applyFill="1" applyBorder="1" applyAlignment="1" applyProtection="1">
      <alignment horizontal="center"/>
      <protection hidden="1"/>
    </xf>
    <xf numFmtId="0" fontId="18" fillId="4" borderId="45" xfId="1" applyFont="1" applyFill="1" applyBorder="1" applyAlignment="1" applyProtection="1">
      <alignment horizontal="center"/>
      <protection hidden="1"/>
    </xf>
    <xf numFmtId="0" fontId="32" fillId="0" borderId="0" xfId="0" applyFont="1" applyProtection="1">
      <protection hidden="1"/>
    </xf>
    <xf numFmtId="0" fontId="31" fillId="0" borderId="0" xfId="0" applyFont="1" applyProtection="1">
      <protection hidden="1"/>
    </xf>
    <xf numFmtId="0" fontId="35" fillId="0" borderId="0" xfId="0" applyFont="1" applyAlignment="1" applyProtection="1">
      <alignment vertical="center"/>
      <protection hidden="1"/>
    </xf>
    <xf numFmtId="0" fontId="35" fillId="0" borderId="3" xfId="0" applyFont="1" applyBorder="1" applyAlignment="1" applyProtection="1">
      <alignment vertical="center"/>
      <protection hidden="1"/>
    </xf>
    <xf numFmtId="0" fontId="50" fillId="12" borderId="4" xfId="0" applyFont="1" applyFill="1" applyBorder="1" applyAlignment="1" applyProtection="1">
      <alignment horizontal="center" vertical="center"/>
      <protection hidden="1"/>
    </xf>
    <xf numFmtId="0" fontId="50" fillId="12" borderId="5" xfId="0" applyFont="1" applyFill="1" applyBorder="1" applyAlignment="1" applyProtection="1">
      <alignment horizontal="center" vertical="center"/>
      <protection hidden="1"/>
    </xf>
    <xf numFmtId="0" fontId="50" fillId="12" borderId="6" xfId="0" applyFont="1" applyFill="1" applyBorder="1" applyAlignment="1" applyProtection="1">
      <alignment horizontal="center" vertical="center" wrapText="1"/>
      <protection hidden="1"/>
    </xf>
    <xf numFmtId="0" fontId="50" fillId="12" borderId="7" xfId="0" applyFont="1" applyFill="1" applyBorder="1" applyAlignment="1" applyProtection="1">
      <alignment horizontal="center" vertical="center" wrapText="1"/>
      <protection hidden="1"/>
    </xf>
    <xf numFmtId="0" fontId="34" fillId="34" borderId="9" xfId="0" applyFont="1" applyFill="1" applyBorder="1" applyAlignment="1" applyProtection="1">
      <alignment horizontal="center"/>
      <protection hidden="1"/>
    </xf>
    <xf numFmtId="0" fontId="32" fillId="30" borderId="8" xfId="0" applyFont="1" applyFill="1" applyBorder="1" applyAlignment="1" applyProtection="1">
      <alignment horizontal="center"/>
      <protection hidden="1"/>
    </xf>
    <xf numFmtId="0" fontId="32" fillId="30" borderId="9" xfId="0" applyFont="1" applyFill="1" applyBorder="1" applyAlignment="1" applyProtection="1">
      <alignment horizontal="center"/>
      <protection hidden="1"/>
    </xf>
    <xf numFmtId="0" fontId="34" fillId="3" borderId="10" xfId="0" applyFont="1" applyFill="1" applyBorder="1" applyAlignment="1" applyProtection="1">
      <alignment horizontal="center"/>
      <protection hidden="1"/>
    </xf>
    <xf numFmtId="0" fontId="34" fillId="30" borderId="19" xfId="0" applyFont="1" applyFill="1" applyBorder="1" applyAlignment="1" applyProtection="1">
      <alignment horizontal="center"/>
      <protection hidden="1"/>
    </xf>
    <xf numFmtId="0" fontId="34" fillId="30" borderId="11" xfId="0" applyFont="1" applyFill="1" applyBorder="1" applyAlignment="1" applyProtection="1">
      <alignment horizontal="center"/>
      <protection hidden="1"/>
    </xf>
    <xf numFmtId="0" fontId="34" fillId="34" borderId="11" xfId="0" applyFont="1" applyFill="1" applyBorder="1" applyAlignment="1" applyProtection="1">
      <alignment horizontal="center"/>
      <protection hidden="1"/>
    </xf>
    <xf numFmtId="0" fontId="34" fillId="3" borderId="12" xfId="0" applyFont="1" applyFill="1" applyBorder="1" applyAlignment="1" applyProtection="1">
      <alignment horizontal="center"/>
      <protection hidden="1"/>
    </xf>
    <xf numFmtId="0" fontId="34" fillId="30" borderId="11" xfId="0" applyFont="1" applyFill="1" applyBorder="1" applyAlignment="1" applyProtection="1">
      <alignment horizontal="center" wrapText="1"/>
      <protection hidden="1"/>
    </xf>
    <xf numFmtId="0" fontId="33" fillId="12" borderId="14" xfId="0" applyFont="1" applyFill="1" applyBorder="1" applyAlignment="1" applyProtection="1">
      <alignment horizontal="right" readingOrder="2"/>
      <protection hidden="1"/>
    </xf>
    <xf numFmtId="0" fontId="33" fillId="12" borderId="15" xfId="0" applyFont="1" applyFill="1" applyBorder="1" applyAlignment="1" applyProtection="1">
      <alignment horizontal="right" readingOrder="2"/>
      <protection hidden="1"/>
    </xf>
    <xf numFmtId="0" fontId="33" fillId="12" borderId="7" xfId="0" applyFont="1" applyFill="1" applyBorder="1" applyAlignment="1" applyProtection="1">
      <alignment horizontal="right" readingOrder="2"/>
      <protection hidden="1"/>
    </xf>
    <xf numFmtId="0" fontId="34" fillId="30" borderId="7" xfId="0" applyFont="1" applyFill="1" applyBorder="1" applyAlignment="1" applyProtection="1">
      <alignment horizontal="center"/>
      <protection hidden="1"/>
    </xf>
    <xf numFmtId="0" fontId="32" fillId="0" borderId="0" xfId="0" applyFont="1" applyAlignment="1" applyProtection="1">
      <alignment horizontal="center"/>
      <protection hidden="1"/>
    </xf>
    <xf numFmtId="0" fontId="34" fillId="4" borderId="63" xfId="0" applyFont="1" applyFill="1" applyBorder="1" applyAlignment="1" applyProtection="1">
      <alignment horizontal="center"/>
      <protection hidden="1"/>
    </xf>
    <xf numFmtId="0" fontId="34" fillId="34" borderId="13" xfId="0" applyFont="1" applyFill="1" applyBorder="1" applyAlignment="1" applyProtection="1">
      <alignment horizontal="center"/>
      <protection hidden="1"/>
    </xf>
    <xf numFmtId="0" fontId="34" fillId="3" borderId="16" xfId="0" applyFont="1" applyFill="1" applyBorder="1" applyAlignment="1" applyProtection="1">
      <alignment horizontal="center"/>
      <protection hidden="1"/>
    </xf>
    <xf numFmtId="0" fontId="34" fillId="3" borderId="5" xfId="0" applyFont="1" applyFill="1" applyBorder="1" applyAlignment="1" applyProtection="1">
      <alignment horizontal="center"/>
      <protection hidden="1"/>
    </xf>
    <xf numFmtId="0" fontId="34" fillId="3" borderId="7" xfId="0" applyFont="1" applyFill="1" applyBorder="1" applyAlignment="1" applyProtection="1">
      <alignment horizontal="center"/>
      <protection hidden="1"/>
    </xf>
    <xf numFmtId="0" fontId="62" fillId="10" borderId="29" xfId="1" applyFont="1" applyFill="1" applyBorder="1" applyAlignment="1" applyProtection="1">
      <alignment horizontal="center"/>
      <protection hidden="1"/>
    </xf>
    <xf numFmtId="0" fontId="62" fillId="10" borderId="30" xfId="1" applyFont="1" applyFill="1" applyBorder="1" applyAlignment="1" applyProtection="1">
      <alignment horizontal="center" vertical="center"/>
      <protection hidden="1"/>
    </xf>
    <xf numFmtId="0" fontId="62" fillId="10" borderId="32" xfId="1" applyFont="1" applyFill="1" applyBorder="1" applyAlignment="1" applyProtection="1">
      <alignment horizontal="center"/>
      <protection hidden="1"/>
    </xf>
    <xf numFmtId="0" fontId="62" fillId="10" borderId="1" xfId="1" applyFont="1" applyFill="1" applyAlignment="1" applyProtection="1">
      <alignment horizontal="center"/>
      <protection hidden="1"/>
    </xf>
    <xf numFmtId="0" fontId="47" fillId="7" borderId="98" xfId="1" applyFont="1" applyFill="1" applyBorder="1" applyProtection="1">
      <protection hidden="1"/>
    </xf>
    <xf numFmtId="0" fontId="30" fillId="7" borderId="99" xfId="1" applyFont="1" applyFill="1" applyBorder="1" applyProtection="1">
      <protection hidden="1"/>
    </xf>
    <xf numFmtId="0" fontId="30" fillId="7" borderId="100" xfId="1" applyFont="1" applyFill="1" applyBorder="1" applyProtection="1">
      <protection hidden="1"/>
    </xf>
    <xf numFmtId="0" fontId="30" fillId="7" borderId="95" xfId="1" applyFont="1" applyFill="1" applyBorder="1" applyProtection="1">
      <protection hidden="1"/>
    </xf>
    <xf numFmtId="4" fontId="30" fillId="7" borderId="96" xfId="2" applyNumberFormat="1" applyFont="1" applyFill="1" applyBorder="1" applyAlignment="1" applyProtection="1">
      <alignment horizontal="center"/>
      <protection hidden="1"/>
    </xf>
    <xf numFmtId="4" fontId="30" fillId="7" borderId="96" xfId="2" applyNumberFormat="1" applyFont="1" applyFill="1" applyBorder="1" applyAlignment="1" applyProtection="1">
      <protection hidden="1"/>
    </xf>
    <xf numFmtId="0" fontId="62" fillId="7" borderId="95" xfId="1" applyFont="1" applyFill="1" applyBorder="1" applyProtection="1">
      <protection hidden="1"/>
    </xf>
    <xf numFmtId="0" fontId="62" fillId="7" borderId="102" xfId="1" applyFont="1" applyFill="1" applyBorder="1" applyProtection="1">
      <protection hidden="1"/>
    </xf>
    <xf numFmtId="4" fontId="30" fillId="7" borderId="103" xfId="2" applyNumberFormat="1" applyFont="1" applyFill="1" applyBorder="1" applyAlignment="1" applyProtection="1">
      <alignment horizontal="center"/>
      <protection hidden="1"/>
    </xf>
    <xf numFmtId="4" fontId="30" fillId="7" borderId="103" xfId="2" applyNumberFormat="1" applyFont="1" applyFill="1" applyBorder="1" applyAlignment="1" applyProtection="1">
      <protection hidden="1"/>
    </xf>
    <xf numFmtId="0" fontId="30" fillId="0" borderId="104" xfId="1" applyFont="1" applyBorder="1" applyProtection="1">
      <protection hidden="1"/>
    </xf>
    <xf numFmtId="0" fontId="30" fillId="0" borderId="1" xfId="1" applyFont="1" applyProtection="1">
      <protection hidden="1"/>
    </xf>
    <xf numFmtId="0" fontId="47" fillId="0" borderId="29" xfId="1" applyFont="1" applyBorder="1" applyProtection="1">
      <protection hidden="1"/>
    </xf>
    <xf numFmtId="4" fontId="47" fillId="0" borderId="31" xfId="1" applyNumberFormat="1" applyFont="1" applyBorder="1" applyAlignment="1" applyProtection="1">
      <alignment horizontal="center"/>
      <protection hidden="1"/>
    </xf>
    <xf numFmtId="4" fontId="47" fillId="0" borderId="1" xfId="1" applyNumberFormat="1" applyFont="1" applyAlignment="1" applyProtection="1">
      <alignment horizontal="center"/>
      <protection hidden="1"/>
    </xf>
    <xf numFmtId="0" fontId="47" fillId="0" borderId="34" xfId="1" applyFont="1" applyBorder="1" applyProtection="1">
      <protection hidden="1"/>
    </xf>
    <xf numFmtId="4" fontId="47" fillId="0" borderId="36" xfId="1" applyNumberFormat="1" applyFont="1" applyBorder="1" applyAlignment="1" applyProtection="1">
      <alignment horizontal="center"/>
      <protection hidden="1"/>
    </xf>
    <xf numFmtId="0" fontId="30" fillId="0" borderId="0" xfId="0" applyFont="1" applyProtection="1">
      <protection hidden="1"/>
    </xf>
    <xf numFmtId="0" fontId="51" fillId="0" borderId="1" xfId="1" applyFont="1" applyProtection="1">
      <protection hidden="1"/>
    </xf>
    <xf numFmtId="0" fontId="25" fillId="7" borderId="54" xfId="1" applyFont="1" applyFill="1" applyBorder="1" applyAlignment="1" applyProtection="1">
      <alignment vertical="center"/>
      <protection hidden="1"/>
    </xf>
    <xf numFmtId="0" fontId="51" fillId="7" borderId="55" xfId="1" applyFont="1" applyFill="1" applyBorder="1" applyProtection="1">
      <protection hidden="1"/>
    </xf>
    <xf numFmtId="0" fontId="16" fillId="7" borderId="55" xfId="1" applyFill="1" applyBorder="1" applyProtection="1">
      <protection hidden="1"/>
    </xf>
    <xf numFmtId="0" fontId="51" fillId="7" borderId="56" xfId="1" applyFont="1" applyFill="1" applyBorder="1" applyProtection="1">
      <protection hidden="1"/>
    </xf>
    <xf numFmtId="0" fontId="24" fillId="31" borderId="30" xfId="1" applyFont="1" applyFill="1" applyBorder="1" applyAlignment="1" applyProtection="1">
      <alignment horizontal="center" vertical="center"/>
      <protection hidden="1"/>
    </xf>
    <xf numFmtId="0" fontId="24" fillId="31" borderId="31" xfId="1" applyFont="1" applyFill="1" applyBorder="1" applyAlignment="1" applyProtection="1">
      <alignment horizontal="center" vertical="center"/>
      <protection hidden="1"/>
    </xf>
    <xf numFmtId="0" fontId="24" fillId="31" borderId="1" xfId="1" applyFont="1" applyFill="1" applyAlignment="1" applyProtection="1">
      <alignment horizontal="center" vertical="center"/>
      <protection hidden="1"/>
    </xf>
    <xf numFmtId="0" fontId="24" fillId="31" borderId="33" xfId="1" applyFont="1" applyFill="1" applyBorder="1" applyAlignment="1" applyProtection="1">
      <alignment horizontal="center" vertical="center"/>
      <protection hidden="1"/>
    </xf>
    <xf numFmtId="0" fontId="26" fillId="31" borderId="1" xfId="1" applyFont="1" applyFill="1" applyAlignment="1" applyProtection="1">
      <alignment horizontal="center" vertical="center"/>
      <protection hidden="1"/>
    </xf>
    <xf numFmtId="0" fontId="26" fillId="31" borderId="33" xfId="1" applyFont="1" applyFill="1" applyBorder="1" applyAlignment="1" applyProtection="1">
      <alignment horizontal="center" vertical="center" wrapText="1"/>
      <protection hidden="1"/>
    </xf>
    <xf numFmtId="0" fontId="26" fillId="31" borderId="1" xfId="1" applyFont="1" applyFill="1" applyAlignment="1" applyProtection="1">
      <alignment vertical="center"/>
      <protection hidden="1"/>
    </xf>
    <xf numFmtId="0" fontId="55" fillId="0" borderId="1" xfId="1" applyFont="1" applyAlignment="1" applyProtection="1">
      <alignment horizontal="justify" readingOrder="2"/>
      <protection hidden="1"/>
    </xf>
    <xf numFmtId="0" fontId="26" fillId="31" borderId="35" xfId="1" applyFont="1" applyFill="1" applyBorder="1" applyAlignment="1" applyProtection="1">
      <alignment horizontal="center" vertical="center"/>
      <protection hidden="1"/>
    </xf>
    <xf numFmtId="0" fontId="26" fillId="31" borderId="36" xfId="1" applyFont="1" applyFill="1" applyBorder="1" applyAlignment="1" applyProtection="1">
      <alignment horizontal="center" vertical="center" wrapText="1"/>
      <protection hidden="1"/>
    </xf>
    <xf numFmtId="0" fontId="29" fillId="0" borderId="1" xfId="1" applyFont="1" applyProtection="1">
      <protection hidden="1"/>
    </xf>
    <xf numFmtId="0" fontId="31" fillId="0" borderId="1" xfId="1" applyFont="1" applyProtection="1">
      <protection hidden="1"/>
    </xf>
    <xf numFmtId="0" fontId="64" fillId="0" borderId="1" xfId="1" applyFont="1" applyProtection="1">
      <protection hidden="1"/>
    </xf>
    <xf numFmtId="0" fontId="26" fillId="7" borderId="29" xfId="1" applyFont="1" applyFill="1" applyBorder="1" applyAlignment="1" applyProtection="1">
      <alignment vertical="center"/>
      <protection hidden="1"/>
    </xf>
    <xf numFmtId="0" fontId="31" fillId="7" borderId="30" xfId="1" applyFont="1" applyFill="1" applyBorder="1" applyProtection="1">
      <protection hidden="1"/>
    </xf>
    <xf numFmtId="0" fontId="51" fillId="7" borderId="30" xfId="1" applyFont="1" applyFill="1" applyBorder="1" applyProtection="1">
      <protection hidden="1"/>
    </xf>
    <xf numFmtId="0" fontId="64" fillId="7" borderId="30" xfId="1" applyFont="1" applyFill="1" applyBorder="1" applyProtection="1">
      <protection hidden="1"/>
    </xf>
    <xf numFmtId="0" fontId="51" fillId="7" borderId="31" xfId="1" applyFont="1" applyFill="1" applyBorder="1" applyProtection="1">
      <protection hidden="1"/>
    </xf>
    <xf numFmtId="0" fontId="26" fillId="7" borderId="32" xfId="1" applyFont="1" applyFill="1" applyBorder="1" applyAlignment="1" applyProtection="1">
      <alignment vertical="center"/>
      <protection hidden="1"/>
    </xf>
    <xf numFmtId="0" fontId="31" fillId="7" borderId="1" xfId="1" applyFont="1" applyFill="1" applyProtection="1">
      <protection hidden="1"/>
    </xf>
    <xf numFmtId="0" fontId="51" fillId="7" borderId="1" xfId="1" applyFont="1" applyFill="1" applyProtection="1">
      <protection hidden="1"/>
    </xf>
    <xf numFmtId="0" fontId="64" fillId="7" borderId="1" xfId="1" applyFont="1" applyFill="1" applyProtection="1">
      <protection hidden="1"/>
    </xf>
    <xf numFmtId="0" fontId="51" fillId="7" borderId="33" xfId="1" applyFont="1" applyFill="1" applyBorder="1" applyProtection="1">
      <protection hidden="1"/>
    </xf>
    <xf numFmtId="0" fontId="26" fillId="7" borderId="34" xfId="1" applyFont="1" applyFill="1" applyBorder="1" applyAlignment="1" applyProtection="1">
      <alignment vertical="center"/>
      <protection hidden="1"/>
    </xf>
    <xf numFmtId="0" fontId="31" fillId="7" borderId="35" xfId="1" applyFont="1" applyFill="1" applyBorder="1" applyProtection="1">
      <protection hidden="1"/>
    </xf>
    <xf numFmtId="0" fontId="51" fillId="7" borderId="35" xfId="1" applyFont="1" applyFill="1" applyBorder="1" applyProtection="1">
      <protection hidden="1"/>
    </xf>
    <xf numFmtId="0" fontId="64" fillId="7" borderId="35" xfId="1" applyFont="1" applyFill="1" applyBorder="1" applyProtection="1">
      <protection hidden="1"/>
    </xf>
    <xf numFmtId="0" fontId="51" fillId="7" borderId="36" xfId="1" applyFont="1" applyFill="1" applyBorder="1" applyProtection="1">
      <protection hidden="1"/>
    </xf>
    <xf numFmtId="0" fontId="31" fillId="28" borderId="1" xfId="1" applyFont="1" applyFill="1" applyProtection="1">
      <protection hidden="1"/>
    </xf>
    <xf numFmtId="0" fontId="51" fillId="28" borderId="1" xfId="1" applyFont="1" applyFill="1" applyProtection="1">
      <protection hidden="1"/>
    </xf>
    <xf numFmtId="0" fontId="64" fillId="28" borderId="1" xfId="1" applyFont="1" applyFill="1" applyProtection="1">
      <protection hidden="1"/>
    </xf>
    <xf numFmtId="0" fontId="31" fillId="28" borderId="24" xfId="1" applyFont="1" applyFill="1" applyBorder="1" applyProtection="1">
      <protection hidden="1"/>
    </xf>
    <xf numFmtId="0" fontId="51" fillId="28" borderId="24" xfId="1" applyFont="1" applyFill="1" applyBorder="1" applyProtection="1">
      <protection hidden="1"/>
    </xf>
    <xf numFmtId="0" fontId="31" fillId="28" borderId="72" xfId="1" applyFont="1" applyFill="1" applyBorder="1" applyProtection="1">
      <protection hidden="1"/>
    </xf>
    <xf numFmtId="0" fontId="28" fillId="31" borderId="76" xfId="1" applyFont="1" applyFill="1" applyBorder="1" applyProtection="1">
      <protection hidden="1"/>
    </xf>
    <xf numFmtId="0" fontId="31" fillId="31" borderId="77" xfId="1" applyFont="1" applyFill="1" applyBorder="1" applyProtection="1">
      <protection hidden="1"/>
    </xf>
    <xf numFmtId="0" fontId="51" fillId="31" borderId="77" xfId="1" applyFont="1" applyFill="1" applyBorder="1" applyProtection="1">
      <protection hidden="1"/>
    </xf>
    <xf numFmtId="0" fontId="64" fillId="31" borderId="77" xfId="1" applyFont="1" applyFill="1" applyBorder="1" applyProtection="1">
      <protection hidden="1"/>
    </xf>
    <xf numFmtId="0" fontId="51" fillId="31" borderId="78" xfId="1" applyFont="1" applyFill="1" applyBorder="1" applyProtection="1">
      <protection hidden="1"/>
    </xf>
    <xf numFmtId="0" fontId="31" fillId="31" borderId="29" xfId="1" applyFont="1" applyFill="1" applyBorder="1" applyProtection="1">
      <protection hidden="1"/>
    </xf>
    <xf numFmtId="0" fontId="31" fillId="31" borderId="30" xfId="1" applyFont="1" applyFill="1" applyBorder="1" applyProtection="1">
      <protection hidden="1"/>
    </xf>
    <xf numFmtId="0" fontId="28" fillId="31" borderId="31" xfId="1" applyFont="1" applyFill="1" applyBorder="1" applyProtection="1">
      <protection hidden="1"/>
    </xf>
    <xf numFmtId="0" fontId="31" fillId="31" borderId="1" xfId="1" applyFont="1" applyFill="1" applyProtection="1">
      <protection hidden="1"/>
    </xf>
    <xf numFmtId="0" fontId="38" fillId="31" borderId="1" xfId="1" applyFont="1" applyFill="1" applyProtection="1">
      <protection hidden="1"/>
    </xf>
    <xf numFmtId="0" fontId="38" fillId="31" borderId="29" xfId="1" applyFont="1" applyFill="1" applyBorder="1" applyAlignment="1" applyProtection="1">
      <alignment horizontal="center"/>
      <protection hidden="1"/>
    </xf>
    <xf numFmtId="0" fontId="38" fillId="31" borderId="30" xfId="1" applyFont="1" applyFill="1" applyBorder="1" applyAlignment="1" applyProtection="1">
      <alignment horizontal="center"/>
      <protection hidden="1"/>
    </xf>
    <xf numFmtId="0" fontId="38" fillId="31" borderId="31" xfId="1" applyFont="1" applyFill="1" applyBorder="1" applyAlignment="1" applyProtection="1">
      <alignment horizontal="center"/>
      <protection hidden="1"/>
    </xf>
    <xf numFmtId="0" fontId="51" fillId="31" borderId="79" xfId="1" applyFont="1" applyFill="1" applyBorder="1" applyProtection="1">
      <protection hidden="1"/>
    </xf>
    <xf numFmtId="0" fontId="31" fillId="31" borderId="32" xfId="1" applyFont="1" applyFill="1" applyBorder="1" applyProtection="1">
      <protection hidden="1"/>
    </xf>
    <xf numFmtId="0" fontId="28" fillId="31" borderId="1" xfId="1" applyFont="1" applyFill="1" applyProtection="1">
      <protection hidden="1"/>
    </xf>
    <xf numFmtId="0" fontId="31" fillId="31" borderId="33" xfId="1" applyFont="1" applyFill="1" applyBorder="1" applyProtection="1">
      <protection hidden="1"/>
    </xf>
    <xf numFmtId="0" fontId="42" fillId="31" borderId="29" xfId="1" applyFont="1" applyFill="1" applyBorder="1" applyAlignment="1" applyProtection="1">
      <alignment horizontal="center"/>
      <protection hidden="1"/>
    </xf>
    <xf numFmtId="0" fontId="42" fillId="31" borderId="32" xfId="1" applyFont="1" applyFill="1" applyBorder="1" applyAlignment="1" applyProtection="1">
      <alignment horizontal="center"/>
      <protection hidden="1"/>
    </xf>
    <xf numFmtId="0" fontId="38" fillId="31" borderId="1" xfId="1" applyFont="1" applyFill="1" applyAlignment="1" applyProtection="1">
      <alignment horizontal="center"/>
      <protection hidden="1"/>
    </xf>
    <xf numFmtId="0" fontId="38" fillId="31" borderId="33" xfId="1" applyFont="1" applyFill="1" applyBorder="1" applyAlignment="1" applyProtection="1">
      <alignment horizontal="center"/>
      <protection hidden="1"/>
    </xf>
    <xf numFmtId="0" fontId="31" fillId="31" borderId="34" xfId="1" applyFont="1" applyFill="1" applyBorder="1" applyProtection="1">
      <protection hidden="1"/>
    </xf>
    <xf numFmtId="0" fontId="31" fillId="31" borderId="35" xfId="1" applyFont="1" applyFill="1" applyBorder="1" applyProtection="1">
      <protection hidden="1"/>
    </xf>
    <xf numFmtId="11" fontId="31" fillId="31" borderId="36" xfId="1" applyNumberFormat="1" applyFont="1" applyFill="1" applyBorder="1" applyProtection="1">
      <protection hidden="1"/>
    </xf>
    <xf numFmtId="0" fontId="51" fillId="31" borderId="33" xfId="1" applyFont="1" applyFill="1" applyBorder="1" applyProtection="1">
      <protection hidden="1"/>
    </xf>
    <xf numFmtId="0" fontId="42" fillId="31" borderId="34" xfId="1" applyFont="1" applyFill="1" applyBorder="1" applyAlignment="1" applyProtection="1">
      <alignment horizontal="center"/>
      <protection hidden="1"/>
    </xf>
    <xf numFmtId="0" fontId="38" fillId="31" borderId="35" xfId="1" applyFont="1" applyFill="1" applyBorder="1" applyAlignment="1" applyProtection="1">
      <alignment horizontal="center"/>
      <protection hidden="1"/>
    </xf>
    <xf numFmtId="0" fontId="38" fillId="31" borderId="36" xfId="1" applyFont="1" applyFill="1" applyBorder="1" applyAlignment="1" applyProtection="1">
      <alignment horizontal="center"/>
      <protection hidden="1"/>
    </xf>
    <xf numFmtId="0" fontId="51" fillId="31" borderId="36" xfId="1" applyFont="1" applyFill="1" applyBorder="1" applyProtection="1">
      <protection hidden="1"/>
    </xf>
    <xf numFmtId="0" fontId="65" fillId="31" borderId="29" xfId="1" applyFont="1" applyFill="1" applyBorder="1" applyAlignment="1" applyProtection="1">
      <alignment vertical="top" wrapText="1"/>
      <protection hidden="1"/>
    </xf>
    <xf numFmtId="0" fontId="66" fillId="31" borderId="30" xfId="1" applyFont="1" applyFill="1" applyBorder="1" applyAlignment="1" applyProtection="1">
      <alignment vertical="top" wrapText="1"/>
      <protection hidden="1"/>
    </xf>
    <xf numFmtId="0" fontId="67" fillId="31" borderId="30" xfId="1" applyFont="1" applyFill="1" applyBorder="1" applyAlignment="1" applyProtection="1">
      <alignment horizontal="center" wrapText="1" readingOrder="1"/>
      <protection hidden="1"/>
    </xf>
    <xf numFmtId="0" fontId="67" fillId="31" borderId="31" xfId="1" applyFont="1" applyFill="1" applyBorder="1" applyAlignment="1" applyProtection="1">
      <alignment horizontal="center" wrapText="1" readingOrder="1"/>
      <protection hidden="1"/>
    </xf>
    <xf numFmtId="0" fontId="31" fillId="31" borderId="27" xfId="1" applyFont="1" applyFill="1" applyBorder="1" applyProtection="1">
      <protection hidden="1"/>
    </xf>
    <xf numFmtId="0" fontId="38" fillId="31" borderId="27" xfId="1" applyFont="1" applyFill="1" applyBorder="1" applyAlignment="1" applyProtection="1">
      <alignment horizontal="center" readingOrder="1"/>
      <protection hidden="1"/>
    </xf>
    <xf numFmtId="0" fontId="42" fillId="31" borderId="28" xfId="1" applyFont="1" applyFill="1" applyBorder="1" applyAlignment="1" applyProtection="1">
      <alignment horizontal="center" wrapText="1" readingOrder="1"/>
      <protection hidden="1"/>
    </xf>
    <xf numFmtId="0" fontId="51" fillId="0" borderId="1" xfId="1" applyFont="1" applyAlignment="1" applyProtection="1">
      <alignment horizontal="right" readingOrder="2"/>
      <protection hidden="1"/>
    </xf>
    <xf numFmtId="0" fontId="65" fillId="31" borderId="32" xfId="1" applyFont="1" applyFill="1" applyBorder="1" applyAlignment="1" applyProtection="1">
      <alignment vertical="top" wrapText="1"/>
      <protection hidden="1"/>
    </xf>
    <xf numFmtId="0" fontId="38" fillId="31" borderId="30" xfId="1" applyFont="1" applyFill="1" applyBorder="1" applyProtection="1">
      <protection hidden="1"/>
    </xf>
    <xf numFmtId="0" fontId="38" fillId="31" borderId="31" xfId="1" applyFont="1" applyFill="1" applyBorder="1" applyProtection="1">
      <protection hidden="1"/>
    </xf>
    <xf numFmtId="0" fontId="71" fillId="0" borderId="1" xfId="1" applyFont="1" applyAlignment="1" applyProtection="1">
      <alignment horizontal="right" readingOrder="2"/>
      <protection hidden="1"/>
    </xf>
    <xf numFmtId="0" fontId="66" fillId="31" borderId="80" xfId="1" applyFont="1" applyFill="1" applyBorder="1" applyAlignment="1" applyProtection="1">
      <alignment vertical="top" wrapText="1"/>
      <protection hidden="1"/>
    </xf>
    <xf numFmtId="0" fontId="31" fillId="31" borderId="81" xfId="1" applyFont="1" applyFill="1" applyBorder="1" applyProtection="1">
      <protection hidden="1"/>
    </xf>
    <xf numFmtId="170" fontId="31" fillId="31" borderId="81" xfId="1" applyNumberFormat="1" applyFont="1" applyFill="1" applyBorder="1" applyAlignment="1" applyProtection="1">
      <alignment horizontal="center"/>
      <protection hidden="1"/>
    </xf>
    <xf numFmtId="164" fontId="31" fillId="31" borderId="81" xfId="1" applyNumberFormat="1" applyFont="1" applyFill="1" applyBorder="1" applyAlignment="1" applyProtection="1">
      <alignment horizontal="center"/>
      <protection hidden="1"/>
    </xf>
    <xf numFmtId="0" fontId="31" fillId="31" borderId="82" xfId="1" applyFont="1" applyFill="1" applyBorder="1" applyAlignment="1" applyProtection="1">
      <alignment horizontal="center"/>
      <protection hidden="1"/>
    </xf>
    <xf numFmtId="0" fontId="67" fillId="31" borderId="83" xfId="1" applyFont="1" applyFill="1" applyBorder="1" applyAlignment="1" applyProtection="1">
      <alignment horizontal="center" readingOrder="1"/>
      <protection hidden="1"/>
    </xf>
    <xf numFmtId="0" fontId="38" fillId="31" borderId="81" xfId="1" applyFont="1" applyFill="1" applyBorder="1" applyAlignment="1" applyProtection="1">
      <alignment horizontal="center" readingOrder="1"/>
      <protection hidden="1"/>
    </xf>
    <xf numFmtId="0" fontId="38" fillId="31" borderId="82" xfId="1" applyFont="1" applyFill="1" applyBorder="1" applyAlignment="1" applyProtection="1">
      <alignment horizontal="center"/>
      <protection hidden="1"/>
    </xf>
    <xf numFmtId="0" fontId="66" fillId="31" borderId="84" xfId="1" applyFont="1" applyFill="1" applyBorder="1" applyAlignment="1" applyProtection="1">
      <alignment horizontal="right" vertical="top" wrapText="1"/>
      <protection hidden="1"/>
    </xf>
    <xf numFmtId="0" fontId="31" fillId="31" borderId="85" xfId="1" applyFont="1" applyFill="1" applyBorder="1" applyProtection="1">
      <protection hidden="1"/>
    </xf>
    <xf numFmtId="170" fontId="31" fillId="31" borderId="86" xfId="1" applyNumberFormat="1" applyFont="1" applyFill="1" applyBorder="1" applyAlignment="1" applyProtection="1">
      <alignment horizontal="center"/>
      <protection hidden="1"/>
    </xf>
    <xf numFmtId="164" fontId="31" fillId="31" borderId="86" xfId="1" applyNumberFormat="1" applyFont="1" applyFill="1" applyBorder="1" applyAlignment="1" applyProtection="1">
      <alignment horizontal="center"/>
      <protection hidden="1"/>
    </xf>
    <xf numFmtId="0" fontId="31" fillId="31" borderId="87" xfId="1" applyFont="1" applyFill="1" applyBorder="1" applyAlignment="1" applyProtection="1">
      <alignment horizontal="center"/>
      <protection hidden="1"/>
    </xf>
    <xf numFmtId="0" fontId="38" fillId="31" borderId="86" xfId="1" applyFont="1" applyFill="1" applyBorder="1" applyAlignment="1" applyProtection="1">
      <alignment horizontal="center" readingOrder="1"/>
      <protection hidden="1"/>
    </xf>
    <xf numFmtId="0" fontId="66" fillId="31" borderId="88" xfId="1" applyFont="1" applyFill="1" applyBorder="1" applyAlignment="1" applyProtection="1">
      <alignment vertical="top" wrapText="1"/>
      <protection hidden="1"/>
    </xf>
    <xf numFmtId="0" fontId="31" fillId="31" borderId="89" xfId="1" applyFont="1" applyFill="1" applyBorder="1" applyProtection="1">
      <protection hidden="1"/>
    </xf>
    <xf numFmtId="0" fontId="38" fillId="31" borderId="90" xfId="1" applyFont="1" applyFill="1" applyBorder="1" applyAlignment="1" applyProtection="1">
      <alignment horizontal="center" readingOrder="1"/>
      <protection hidden="1"/>
    </xf>
    <xf numFmtId="170" fontId="31" fillId="31" borderId="90" xfId="1" applyNumberFormat="1" applyFont="1" applyFill="1" applyBorder="1" applyAlignment="1" applyProtection="1">
      <alignment horizontal="center"/>
      <protection hidden="1"/>
    </xf>
    <xf numFmtId="164" fontId="31" fillId="31" borderId="90" xfId="1" applyNumberFormat="1" applyFont="1" applyFill="1" applyBorder="1" applyAlignment="1" applyProtection="1">
      <alignment horizontal="center"/>
      <protection hidden="1"/>
    </xf>
    <xf numFmtId="164" fontId="31" fillId="31" borderId="91" xfId="1" applyNumberFormat="1" applyFont="1" applyFill="1" applyBorder="1" applyAlignment="1" applyProtection="1">
      <alignment horizontal="center"/>
      <protection hidden="1"/>
    </xf>
    <xf numFmtId="0" fontId="31" fillId="31" borderId="92" xfId="1" applyFont="1" applyFill="1" applyBorder="1" applyAlignment="1" applyProtection="1">
      <alignment horizontal="center"/>
      <protection hidden="1"/>
    </xf>
    <xf numFmtId="164" fontId="38" fillId="31" borderId="90" xfId="1" applyNumberFormat="1" applyFont="1" applyFill="1" applyBorder="1" applyAlignment="1" applyProtection="1">
      <alignment horizontal="center"/>
      <protection hidden="1"/>
    </xf>
    <xf numFmtId="0" fontId="38" fillId="31" borderId="90" xfId="1" applyFont="1" applyFill="1" applyBorder="1" applyAlignment="1" applyProtection="1">
      <alignment horizontal="center"/>
      <protection hidden="1"/>
    </xf>
    <xf numFmtId="0" fontId="38" fillId="31" borderId="91" xfId="1" applyFont="1" applyFill="1" applyBorder="1" applyAlignment="1" applyProtection="1">
      <alignment horizontal="center"/>
      <protection hidden="1"/>
    </xf>
    <xf numFmtId="0" fontId="66" fillId="31" borderId="93" xfId="1" applyFont="1" applyFill="1" applyBorder="1" applyAlignment="1" applyProtection="1">
      <alignment vertical="top" wrapText="1"/>
      <protection hidden="1"/>
    </xf>
    <xf numFmtId="0" fontId="31" fillId="31" borderId="94" xfId="1" applyFont="1" applyFill="1" applyBorder="1" applyProtection="1">
      <protection hidden="1"/>
    </xf>
    <xf numFmtId="0" fontId="66" fillId="31" borderId="95" xfId="1" applyFont="1" applyFill="1" applyBorder="1" applyAlignment="1" applyProtection="1">
      <alignment vertical="top" wrapText="1"/>
      <protection hidden="1"/>
    </xf>
    <xf numFmtId="0" fontId="31" fillId="31" borderId="96" xfId="1" applyFont="1" applyFill="1" applyBorder="1" applyProtection="1">
      <protection hidden="1"/>
    </xf>
    <xf numFmtId="0" fontId="65" fillId="31" borderId="92" xfId="1" applyFont="1" applyFill="1" applyBorder="1" applyAlignment="1" applyProtection="1">
      <alignment horizontal="right" vertical="top" wrapText="1"/>
      <protection hidden="1"/>
    </xf>
    <xf numFmtId="0" fontId="31" fillId="31" borderId="1" xfId="1" applyFont="1" applyFill="1" applyAlignment="1" applyProtection="1">
      <alignment horizontal="center"/>
      <protection hidden="1"/>
    </xf>
    <xf numFmtId="164" fontId="38" fillId="31" borderId="1" xfId="1" applyNumberFormat="1" applyFont="1" applyFill="1" applyAlignment="1" applyProtection="1">
      <alignment horizontal="center"/>
      <protection hidden="1"/>
    </xf>
    <xf numFmtId="0" fontId="66" fillId="31" borderId="83" xfId="1" applyFont="1" applyFill="1" applyBorder="1" applyAlignment="1" applyProtection="1">
      <alignment vertical="top" wrapText="1"/>
      <protection hidden="1"/>
    </xf>
    <xf numFmtId="0" fontId="66" fillId="31" borderId="97" xfId="1" applyFont="1" applyFill="1" applyBorder="1" applyAlignment="1" applyProtection="1">
      <alignment vertical="top" wrapText="1"/>
      <protection hidden="1"/>
    </xf>
    <xf numFmtId="0" fontId="31" fillId="31" borderId="86" xfId="1" applyFont="1" applyFill="1" applyBorder="1" applyProtection="1">
      <protection hidden="1"/>
    </xf>
    <xf numFmtId="0" fontId="65" fillId="31" borderId="92" xfId="1" applyFont="1" applyFill="1" applyBorder="1" applyAlignment="1" applyProtection="1">
      <alignment vertical="top" wrapText="1"/>
      <protection hidden="1"/>
    </xf>
    <xf numFmtId="0" fontId="31" fillId="31" borderId="90" xfId="1" applyFont="1" applyFill="1" applyBorder="1" applyProtection="1">
      <protection hidden="1"/>
    </xf>
    <xf numFmtId="0" fontId="31" fillId="31" borderId="90" xfId="1" applyFont="1" applyFill="1" applyBorder="1" applyAlignment="1" applyProtection="1">
      <alignment horizontal="center"/>
      <protection hidden="1"/>
    </xf>
    <xf numFmtId="0" fontId="67" fillId="31" borderId="81" xfId="1" applyFont="1" applyFill="1" applyBorder="1" applyAlignment="1" applyProtection="1">
      <alignment horizontal="center" readingOrder="1"/>
      <protection hidden="1"/>
    </xf>
    <xf numFmtId="164" fontId="31" fillId="31" borderId="87" xfId="1" applyNumberFormat="1" applyFont="1" applyFill="1" applyBorder="1" applyAlignment="1" applyProtection="1">
      <alignment horizontal="center"/>
      <protection hidden="1"/>
    </xf>
    <xf numFmtId="0" fontId="31" fillId="31" borderId="86" xfId="1" applyFont="1" applyFill="1" applyBorder="1" applyAlignment="1" applyProtection="1">
      <alignment horizontal="center"/>
      <protection hidden="1"/>
    </xf>
    <xf numFmtId="164" fontId="38" fillId="31" borderId="86" xfId="1" applyNumberFormat="1" applyFont="1" applyFill="1" applyBorder="1" applyAlignment="1" applyProtection="1">
      <alignment horizontal="center"/>
      <protection hidden="1"/>
    </xf>
    <xf numFmtId="0" fontId="38" fillId="31" borderId="87" xfId="1" applyFont="1" applyFill="1" applyBorder="1" applyAlignment="1" applyProtection="1">
      <alignment horizontal="center"/>
      <protection hidden="1"/>
    </xf>
    <xf numFmtId="164" fontId="31" fillId="31" borderId="82" xfId="1" applyNumberFormat="1" applyFont="1" applyFill="1" applyBorder="1" applyAlignment="1" applyProtection="1">
      <alignment horizontal="center"/>
      <protection hidden="1"/>
    </xf>
    <xf numFmtId="0" fontId="31" fillId="31" borderId="81" xfId="1" applyFont="1" applyFill="1" applyBorder="1" applyAlignment="1" applyProtection="1">
      <alignment horizontal="center"/>
      <protection hidden="1"/>
    </xf>
    <xf numFmtId="0" fontId="66" fillId="31" borderId="92" xfId="1" applyFont="1" applyFill="1" applyBorder="1" applyAlignment="1" applyProtection="1">
      <alignment vertical="top" wrapText="1"/>
      <protection hidden="1"/>
    </xf>
    <xf numFmtId="0" fontId="31" fillId="31" borderId="91" xfId="1" applyFont="1" applyFill="1" applyBorder="1" applyAlignment="1" applyProtection="1">
      <alignment horizontal="center"/>
      <protection hidden="1"/>
    </xf>
    <xf numFmtId="0" fontId="66" fillId="31" borderId="34" xfId="1" applyFont="1" applyFill="1" applyBorder="1" applyAlignment="1" applyProtection="1">
      <alignment vertical="center" wrapText="1"/>
      <protection hidden="1"/>
    </xf>
    <xf numFmtId="0" fontId="31" fillId="31" borderId="35" xfId="1" applyFont="1" applyFill="1" applyBorder="1" applyAlignment="1" applyProtection="1">
      <alignment vertical="center"/>
      <protection hidden="1"/>
    </xf>
    <xf numFmtId="164" fontId="31" fillId="31" borderId="35" xfId="1" applyNumberFormat="1" applyFont="1" applyFill="1" applyBorder="1" applyAlignment="1" applyProtection="1">
      <alignment horizontal="center" vertical="center"/>
      <protection hidden="1"/>
    </xf>
    <xf numFmtId="164" fontId="31" fillId="31" borderId="36" xfId="1" applyNumberFormat="1" applyFont="1" applyFill="1" applyBorder="1" applyAlignment="1" applyProtection="1">
      <alignment horizontal="center" vertical="center"/>
      <protection hidden="1"/>
    </xf>
    <xf numFmtId="170" fontId="31" fillId="31" borderId="35" xfId="1" applyNumberFormat="1" applyFont="1" applyFill="1" applyBorder="1" applyAlignment="1" applyProtection="1">
      <alignment horizontal="center" vertical="center"/>
      <protection hidden="1"/>
    </xf>
    <xf numFmtId="0" fontId="38" fillId="31" borderId="35" xfId="1" applyFont="1" applyFill="1" applyBorder="1" applyAlignment="1" applyProtection="1">
      <alignment horizontal="center" vertical="center" readingOrder="1"/>
      <protection hidden="1"/>
    </xf>
    <xf numFmtId="0" fontId="38" fillId="31" borderId="36" xfId="1" applyFont="1" applyFill="1" applyBorder="1" applyAlignment="1" applyProtection="1">
      <alignment horizontal="center" vertical="center"/>
      <protection hidden="1"/>
    </xf>
    <xf numFmtId="0" fontId="64" fillId="0" borderId="32" xfId="1" applyFont="1" applyBorder="1" applyAlignment="1" applyProtection="1">
      <alignment vertical="top" wrapText="1"/>
      <protection hidden="1"/>
    </xf>
    <xf numFmtId="164" fontId="64" fillId="0" borderId="1" xfId="1" applyNumberFormat="1" applyFont="1" applyAlignment="1" applyProtection="1">
      <alignment horizontal="center"/>
      <protection hidden="1"/>
    </xf>
    <xf numFmtId="0" fontId="66" fillId="31" borderId="29" xfId="1" applyFont="1" applyFill="1" applyBorder="1" applyAlignment="1" applyProtection="1">
      <alignment vertical="top" wrapText="1"/>
      <protection hidden="1"/>
    </xf>
    <xf numFmtId="164" fontId="31" fillId="31" borderId="30" xfId="1" applyNumberFormat="1" applyFont="1" applyFill="1" applyBorder="1" applyAlignment="1" applyProtection="1">
      <alignment horizontal="center"/>
      <protection hidden="1"/>
    </xf>
    <xf numFmtId="0" fontId="66" fillId="31" borderId="26" xfId="1" applyFont="1" applyFill="1" applyBorder="1" applyAlignment="1" applyProtection="1">
      <alignment vertical="top" wrapText="1"/>
      <protection hidden="1"/>
    </xf>
    <xf numFmtId="0" fontId="31" fillId="31" borderId="27" xfId="1" applyFont="1" applyFill="1" applyBorder="1" applyAlignment="1" applyProtection="1">
      <alignment horizontal="center"/>
      <protection hidden="1"/>
    </xf>
    <xf numFmtId="0" fontId="38" fillId="31" borderId="27" xfId="1" applyFont="1" applyFill="1" applyBorder="1" applyProtection="1">
      <protection hidden="1"/>
    </xf>
    <xf numFmtId="0" fontId="38" fillId="31" borderId="28" xfId="1" applyFont="1" applyFill="1" applyBorder="1" applyProtection="1">
      <protection hidden="1"/>
    </xf>
    <xf numFmtId="0" fontId="66" fillId="31" borderId="98" xfId="1" applyFont="1" applyFill="1" applyBorder="1" applyAlignment="1" applyProtection="1">
      <alignment vertical="top" wrapText="1"/>
      <protection hidden="1"/>
    </xf>
    <xf numFmtId="0" fontId="31" fillId="31" borderId="99" xfId="1" applyFont="1" applyFill="1" applyBorder="1" applyProtection="1">
      <protection hidden="1"/>
    </xf>
    <xf numFmtId="170" fontId="31" fillId="31" borderId="99" xfId="1" applyNumberFormat="1" applyFont="1" applyFill="1" applyBorder="1" applyAlignment="1" applyProtection="1">
      <alignment horizontal="center"/>
      <protection hidden="1"/>
    </xf>
    <xf numFmtId="0" fontId="31" fillId="31" borderId="99" xfId="1" applyFont="1" applyFill="1" applyBorder="1" applyAlignment="1" applyProtection="1">
      <alignment horizontal="center"/>
      <protection hidden="1"/>
    </xf>
    <xf numFmtId="164" fontId="31" fillId="31" borderId="99" xfId="1" applyNumberFormat="1" applyFont="1" applyFill="1" applyBorder="1" applyAlignment="1" applyProtection="1">
      <alignment horizontal="center"/>
      <protection hidden="1"/>
    </xf>
    <xf numFmtId="164" fontId="38" fillId="31" borderId="99" xfId="1" applyNumberFormat="1" applyFont="1" applyFill="1" applyBorder="1" applyAlignment="1" applyProtection="1">
      <alignment horizontal="center"/>
      <protection hidden="1"/>
    </xf>
    <xf numFmtId="0" fontId="38" fillId="31" borderId="100" xfId="1" applyFont="1" applyFill="1" applyBorder="1" applyAlignment="1" applyProtection="1">
      <alignment horizontal="center"/>
      <protection hidden="1"/>
    </xf>
    <xf numFmtId="170" fontId="31" fillId="31" borderId="96" xfId="1" applyNumberFormat="1" applyFont="1" applyFill="1" applyBorder="1" applyAlignment="1" applyProtection="1">
      <alignment horizontal="center"/>
      <protection hidden="1"/>
    </xf>
    <xf numFmtId="0" fontId="31" fillId="31" borderId="96" xfId="1" applyFont="1" applyFill="1" applyBorder="1" applyAlignment="1" applyProtection="1">
      <alignment horizontal="center"/>
      <protection hidden="1"/>
    </xf>
    <xf numFmtId="164" fontId="31" fillId="31" borderId="96" xfId="1" applyNumberFormat="1" applyFont="1" applyFill="1" applyBorder="1" applyAlignment="1" applyProtection="1">
      <alignment horizontal="center"/>
      <protection hidden="1"/>
    </xf>
    <xf numFmtId="164" fontId="38" fillId="31" borderId="96" xfId="1" applyNumberFormat="1" applyFont="1" applyFill="1" applyBorder="1" applyAlignment="1" applyProtection="1">
      <alignment horizontal="center"/>
      <protection hidden="1"/>
    </xf>
    <xf numFmtId="0" fontId="38" fillId="31" borderId="101" xfId="1" applyFont="1" applyFill="1" applyBorder="1" applyAlignment="1" applyProtection="1">
      <alignment horizontal="center"/>
      <protection hidden="1"/>
    </xf>
    <xf numFmtId="0" fontId="72" fillId="0" borderId="1" xfId="1" applyFont="1" applyAlignment="1" applyProtection="1">
      <alignment horizontal="justify" readingOrder="2"/>
      <protection hidden="1"/>
    </xf>
    <xf numFmtId="0" fontId="65" fillId="31" borderId="95" xfId="1" applyFont="1" applyFill="1" applyBorder="1" applyAlignment="1" applyProtection="1">
      <alignment vertical="top" wrapText="1"/>
      <protection hidden="1"/>
    </xf>
    <xf numFmtId="0" fontId="38" fillId="31" borderId="96" xfId="1" applyFont="1" applyFill="1" applyBorder="1" applyAlignment="1" applyProtection="1">
      <alignment horizontal="center"/>
      <protection hidden="1"/>
    </xf>
    <xf numFmtId="0" fontId="64" fillId="0" borderId="32" xfId="1" applyFont="1" applyBorder="1" applyProtection="1">
      <protection hidden="1"/>
    </xf>
    <xf numFmtId="2" fontId="31" fillId="31" borderId="96" xfId="1" applyNumberFormat="1" applyFont="1" applyFill="1" applyBorder="1" applyAlignment="1" applyProtection="1">
      <alignment horizontal="center"/>
      <protection hidden="1"/>
    </xf>
    <xf numFmtId="0" fontId="31" fillId="31" borderId="95" xfId="1" applyFont="1" applyFill="1" applyBorder="1" applyProtection="1">
      <protection hidden="1"/>
    </xf>
    <xf numFmtId="0" fontId="66" fillId="31" borderId="96" xfId="1" applyFont="1" applyFill="1" applyBorder="1" applyAlignment="1" applyProtection="1">
      <alignment vertical="top" wrapText="1"/>
      <protection hidden="1"/>
    </xf>
    <xf numFmtId="171" fontId="31" fillId="31" borderId="96" xfId="1" applyNumberFormat="1" applyFont="1" applyFill="1" applyBorder="1" applyAlignment="1" applyProtection="1">
      <alignment horizontal="center"/>
      <protection hidden="1"/>
    </xf>
    <xf numFmtId="172" fontId="31" fillId="31" borderId="96" xfId="1" applyNumberFormat="1" applyFont="1" applyFill="1" applyBorder="1" applyAlignment="1" applyProtection="1">
      <alignment horizontal="center"/>
      <protection hidden="1"/>
    </xf>
    <xf numFmtId="0" fontId="66" fillId="31" borderId="102" xfId="1" applyFont="1" applyFill="1" applyBorder="1" applyAlignment="1" applyProtection="1">
      <alignment vertical="top" wrapText="1"/>
      <protection hidden="1"/>
    </xf>
    <xf numFmtId="0" fontId="66" fillId="31" borderId="103" xfId="1" applyFont="1" applyFill="1" applyBorder="1" applyAlignment="1" applyProtection="1">
      <alignment vertical="top" wrapText="1"/>
      <protection hidden="1"/>
    </xf>
    <xf numFmtId="0" fontId="31" fillId="31" borderId="103" xfId="1" applyFont="1" applyFill="1" applyBorder="1" applyAlignment="1" applyProtection="1">
      <alignment horizontal="center"/>
      <protection hidden="1"/>
    </xf>
    <xf numFmtId="164" fontId="31" fillId="31" borderId="103" xfId="1" applyNumberFormat="1" applyFont="1" applyFill="1" applyBorder="1" applyAlignment="1" applyProtection="1">
      <alignment horizontal="center"/>
      <protection hidden="1"/>
    </xf>
    <xf numFmtId="0" fontId="51" fillId="31" borderId="103" xfId="1" applyFont="1" applyFill="1" applyBorder="1" applyAlignment="1" applyProtection="1">
      <alignment horizontal="center"/>
      <protection hidden="1"/>
    </xf>
    <xf numFmtId="0" fontId="51" fillId="31" borderId="104" xfId="1" applyFont="1" applyFill="1" applyBorder="1" applyAlignment="1" applyProtection="1">
      <alignment horizontal="center"/>
      <protection hidden="1"/>
    </xf>
    <xf numFmtId="0" fontId="31" fillId="5" borderId="29" xfId="1" applyFont="1" applyFill="1" applyBorder="1" applyProtection="1">
      <protection hidden="1"/>
    </xf>
    <xf numFmtId="0" fontId="31" fillId="5" borderId="30" xfId="1" applyFont="1" applyFill="1" applyBorder="1" applyProtection="1">
      <protection hidden="1"/>
    </xf>
    <xf numFmtId="0" fontId="31" fillId="5" borderId="31" xfId="1" applyFont="1" applyFill="1" applyBorder="1" applyProtection="1">
      <protection hidden="1"/>
    </xf>
    <xf numFmtId="0" fontId="73" fillId="5" borderId="32" xfId="1" applyFont="1" applyFill="1" applyBorder="1" applyAlignment="1" applyProtection="1">
      <alignment vertical="top"/>
      <protection hidden="1"/>
    </xf>
    <xf numFmtId="0" fontId="31" fillId="5" borderId="1" xfId="1" applyFont="1" applyFill="1" applyProtection="1">
      <protection hidden="1"/>
    </xf>
    <xf numFmtId="0" fontId="31" fillId="5" borderId="33" xfId="1" applyFont="1" applyFill="1" applyBorder="1" applyProtection="1">
      <protection hidden="1"/>
    </xf>
    <xf numFmtId="0" fontId="74" fillId="5" borderId="98" xfId="1" applyFont="1" applyFill="1" applyBorder="1" applyAlignment="1" applyProtection="1">
      <alignment vertical="top"/>
      <protection hidden="1"/>
    </xf>
    <xf numFmtId="0" fontId="31" fillId="5" borderId="99" xfId="1" applyFont="1" applyFill="1" applyBorder="1" applyProtection="1">
      <protection hidden="1"/>
    </xf>
    <xf numFmtId="0" fontId="31" fillId="5" borderId="100" xfId="1" applyFont="1" applyFill="1" applyBorder="1" applyProtection="1">
      <protection hidden="1"/>
    </xf>
    <xf numFmtId="0" fontId="31" fillId="5" borderId="95" xfId="1" applyFont="1" applyFill="1" applyBorder="1" applyAlignment="1" applyProtection="1">
      <alignment horizontal="right"/>
      <protection hidden="1"/>
    </xf>
    <xf numFmtId="0" fontId="31" fillId="5" borderId="96" xfId="1" applyFont="1" applyFill="1" applyBorder="1" applyProtection="1">
      <protection hidden="1"/>
    </xf>
    <xf numFmtId="0" fontId="31" fillId="5" borderId="96" xfId="1" applyFont="1" applyFill="1" applyBorder="1" applyAlignment="1" applyProtection="1">
      <alignment horizontal="right"/>
      <protection hidden="1"/>
    </xf>
    <xf numFmtId="0" fontId="76" fillId="5" borderId="95" xfId="7" applyFont="1" applyFill="1" applyBorder="1" applyAlignment="1" applyProtection="1">
      <alignment horizontal="right"/>
      <protection hidden="1"/>
    </xf>
    <xf numFmtId="166" fontId="39" fillId="5" borderId="96" xfId="8" applyNumberFormat="1" applyFont="1" applyFill="1" applyBorder="1" applyAlignment="1" applyProtection="1">
      <alignment horizontal="right"/>
      <protection hidden="1"/>
    </xf>
    <xf numFmtId="0" fontId="76" fillId="5" borderId="102" xfId="7" applyFont="1" applyFill="1" applyBorder="1" applyAlignment="1" applyProtection="1">
      <alignment horizontal="right"/>
      <protection hidden="1"/>
    </xf>
    <xf numFmtId="0" fontId="31" fillId="5" borderId="103" xfId="1" applyFont="1" applyFill="1" applyBorder="1" applyProtection="1">
      <protection hidden="1"/>
    </xf>
    <xf numFmtId="166" fontId="39" fillId="5" borderId="103" xfId="8" applyNumberFormat="1" applyFont="1" applyFill="1" applyBorder="1" applyAlignment="1" applyProtection="1">
      <alignment horizontal="right"/>
      <protection hidden="1"/>
    </xf>
    <xf numFmtId="0" fontId="31" fillId="5" borderId="34" xfId="1" applyFont="1" applyFill="1" applyBorder="1" applyProtection="1">
      <protection hidden="1"/>
    </xf>
    <xf numFmtId="0" fontId="31" fillId="5" borderId="35" xfId="1" applyFont="1" applyFill="1" applyBorder="1" applyProtection="1">
      <protection hidden="1"/>
    </xf>
    <xf numFmtId="0" fontId="31" fillId="5" borderId="36" xfId="1" applyFont="1" applyFill="1" applyBorder="1" applyProtection="1">
      <protection hidden="1"/>
    </xf>
    <xf numFmtId="0" fontId="28" fillId="29" borderId="26" xfId="1" applyFont="1" applyFill="1" applyBorder="1" applyProtection="1">
      <protection hidden="1"/>
    </xf>
    <xf numFmtId="0" fontId="31" fillId="29" borderId="27" xfId="1" applyFont="1" applyFill="1" applyBorder="1" applyProtection="1">
      <protection hidden="1"/>
    </xf>
    <xf numFmtId="0" fontId="31" fillId="29" borderId="28" xfId="1" applyFont="1" applyFill="1" applyBorder="1" applyProtection="1">
      <protection hidden="1"/>
    </xf>
    <xf numFmtId="0" fontId="31" fillId="29" borderId="98" xfId="1" applyFont="1" applyFill="1" applyBorder="1" applyAlignment="1" applyProtection="1">
      <alignment wrapText="1"/>
      <protection hidden="1"/>
    </xf>
    <xf numFmtId="0" fontId="31" fillId="29" borderId="99" xfId="1" applyFont="1" applyFill="1" applyBorder="1" applyAlignment="1" applyProtection="1">
      <alignment wrapText="1"/>
      <protection hidden="1"/>
    </xf>
    <xf numFmtId="0" fontId="31" fillId="29" borderId="100" xfId="1" applyFont="1" applyFill="1" applyBorder="1" applyAlignment="1" applyProtection="1">
      <alignment wrapText="1"/>
      <protection hidden="1"/>
    </xf>
    <xf numFmtId="0" fontId="51" fillId="0" borderId="1" xfId="1" applyFont="1" applyAlignment="1" applyProtection="1">
      <alignment wrapText="1"/>
      <protection hidden="1"/>
    </xf>
    <xf numFmtId="0" fontId="64" fillId="0" borderId="1" xfId="1" applyFont="1" applyAlignment="1" applyProtection="1">
      <alignment wrapText="1"/>
      <protection hidden="1"/>
    </xf>
    <xf numFmtId="0" fontId="31" fillId="0" borderId="1" xfId="1" applyFont="1" applyAlignment="1" applyProtection="1">
      <alignment wrapText="1"/>
      <protection hidden="1"/>
    </xf>
    <xf numFmtId="0" fontId="31" fillId="29" borderId="93" xfId="1" applyFont="1" applyFill="1" applyBorder="1" applyAlignment="1" applyProtection="1">
      <alignment wrapText="1"/>
      <protection hidden="1"/>
    </xf>
    <xf numFmtId="0" fontId="31" fillId="29" borderId="94" xfId="1" applyFont="1" applyFill="1" applyBorder="1" applyAlignment="1" applyProtection="1">
      <alignment wrapText="1"/>
      <protection hidden="1"/>
    </xf>
    <xf numFmtId="0" fontId="31" fillId="29" borderId="107" xfId="1" applyFont="1" applyFill="1" applyBorder="1" applyAlignment="1" applyProtection="1">
      <alignment wrapText="1"/>
      <protection hidden="1"/>
    </xf>
    <xf numFmtId="0" fontId="74" fillId="29" borderId="95" xfId="1" applyFont="1" applyFill="1" applyBorder="1" applyAlignment="1" applyProtection="1">
      <alignment vertical="top" wrapText="1"/>
      <protection hidden="1"/>
    </xf>
    <xf numFmtId="172" fontId="31" fillId="29" borderId="96" xfId="1" applyNumberFormat="1" applyFont="1" applyFill="1" applyBorder="1" applyAlignment="1" applyProtection="1">
      <alignment horizontal="center"/>
      <protection hidden="1"/>
    </xf>
    <xf numFmtId="172" fontId="31" fillId="29" borderId="101" xfId="1" applyNumberFormat="1" applyFont="1" applyFill="1" applyBorder="1" applyAlignment="1" applyProtection="1">
      <alignment horizontal="center"/>
      <protection hidden="1"/>
    </xf>
    <xf numFmtId="172" fontId="64" fillId="0" borderId="1" xfId="1" applyNumberFormat="1" applyFont="1" applyAlignment="1" applyProtection="1">
      <alignment wrapText="1"/>
      <protection hidden="1"/>
    </xf>
    <xf numFmtId="0" fontId="74" fillId="29" borderId="108" xfId="1" applyFont="1" applyFill="1" applyBorder="1" applyAlignment="1" applyProtection="1">
      <alignment vertical="top" wrapText="1"/>
      <protection hidden="1"/>
    </xf>
    <xf numFmtId="172" fontId="31" fillId="29" borderId="105" xfId="1" applyNumberFormat="1" applyFont="1" applyFill="1" applyBorder="1" applyAlignment="1" applyProtection="1">
      <alignment horizontal="center"/>
      <protection hidden="1"/>
    </xf>
    <xf numFmtId="172" fontId="31" fillId="29" borderId="106" xfId="1" applyNumberFormat="1" applyFont="1" applyFill="1" applyBorder="1" applyAlignment="1" applyProtection="1">
      <alignment horizontal="center"/>
      <protection hidden="1"/>
    </xf>
    <xf numFmtId="0" fontId="74" fillId="29" borderId="102" xfId="1" applyFont="1" applyFill="1" applyBorder="1" applyAlignment="1" applyProtection="1">
      <alignment vertical="top" wrapText="1"/>
      <protection hidden="1"/>
    </xf>
    <xf numFmtId="172" fontId="31" fillId="29" borderId="103" xfId="1" applyNumberFormat="1" applyFont="1" applyFill="1" applyBorder="1" applyAlignment="1" applyProtection="1">
      <alignment horizontal="center"/>
      <protection hidden="1"/>
    </xf>
    <xf numFmtId="172" fontId="31" fillId="29" borderId="104" xfId="1" applyNumberFormat="1" applyFont="1" applyFill="1" applyBorder="1" applyAlignment="1" applyProtection="1">
      <alignment horizontal="center"/>
      <protection hidden="1"/>
    </xf>
    <xf numFmtId="0" fontId="31" fillId="0" borderId="1" xfId="1" applyFont="1" applyAlignment="1" applyProtection="1">
      <alignment horizontal="center" vertical="center" readingOrder="1"/>
      <protection hidden="1"/>
    </xf>
    <xf numFmtId="0" fontId="31" fillId="0" borderId="1" xfId="1" applyFont="1" applyAlignment="1" applyProtection="1">
      <alignment horizontal="right"/>
      <protection hidden="1"/>
    </xf>
    <xf numFmtId="172" fontId="64" fillId="0" borderId="1" xfId="1" applyNumberFormat="1" applyFont="1" applyAlignment="1" applyProtection="1">
      <alignment horizontal="center"/>
      <protection hidden="1"/>
    </xf>
    <xf numFmtId="172" fontId="51" fillId="0" borderId="1" xfId="1" applyNumberFormat="1" applyFont="1" applyAlignment="1" applyProtection="1">
      <alignment horizontal="center"/>
      <protection hidden="1"/>
    </xf>
    <xf numFmtId="0" fontId="31" fillId="0" borderId="1" xfId="1" applyFont="1" applyAlignment="1" applyProtection="1">
      <alignment horizontal="center"/>
      <protection hidden="1"/>
    </xf>
    <xf numFmtId="0" fontId="74" fillId="0" borderId="1" xfId="1" applyFont="1" applyAlignment="1" applyProtection="1">
      <alignment vertical="top" wrapText="1"/>
      <protection hidden="1"/>
    </xf>
    <xf numFmtId="172" fontId="31" fillId="0" borderId="1" xfId="1" applyNumberFormat="1" applyFont="1" applyAlignment="1" applyProtection="1">
      <alignment horizontal="center"/>
      <protection hidden="1"/>
    </xf>
    <xf numFmtId="172" fontId="28" fillId="0" borderId="1" xfId="1" applyNumberFormat="1" applyFont="1" applyAlignment="1" applyProtection="1">
      <alignment horizontal="center"/>
      <protection hidden="1"/>
    </xf>
    <xf numFmtId="0" fontId="74" fillId="29" borderId="26" xfId="1" applyFont="1" applyFill="1" applyBorder="1" applyAlignment="1" applyProtection="1">
      <alignment horizontal="right" wrapText="1"/>
      <protection hidden="1"/>
    </xf>
    <xf numFmtId="0" fontId="74" fillId="29" borderId="27" xfId="1" applyFont="1" applyFill="1" applyBorder="1" applyAlignment="1" applyProtection="1">
      <alignment horizontal="right" wrapText="1"/>
      <protection hidden="1"/>
    </xf>
    <xf numFmtId="0" fontId="74" fillId="29" borderId="32" xfId="1" applyFont="1" applyFill="1" applyBorder="1" applyAlignment="1" applyProtection="1">
      <alignment horizontal="right" wrapText="1"/>
      <protection hidden="1"/>
    </xf>
    <xf numFmtId="0" fontId="31" fillId="29" borderId="100" xfId="1" applyFont="1" applyFill="1" applyBorder="1" applyAlignment="1" applyProtection="1">
      <alignment horizontal="center" wrapText="1"/>
      <protection hidden="1"/>
    </xf>
    <xf numFmtId="0" fontId="31" fillId="29" borderId="107" xfId="1" applyFont="1" applyFill="1" applyBorder="1" applyAlignment="1" applyProtection="1">
      <alignment horizontal="center" wrapText="1"/>
      <protection hidden="1"/>
    </xf>
    <xf numFmtId="0" fontId="31" fillId="29" borderId="1" xfId="1" applyFont="1" applyFill="1" applyAlignment="1" applyProtection="1">
      <alignment wrapText="1"/>
      <protection hidden="1"/>
    </xf>
    <xf numFmtId="0" fontId="31" fillId="29" borderId="33" xfId="1" applyFont="1" applyFill="1" applyBorder="1" applyAlignment="1" applyProtection="1">
      <alignment horizontal="center" wrapText="1"/>
      <protection hidden="1"/>
    </xf>
    <xf numFmtId="0" fontId="74" fillId="29" borderId="29" xfId="1" applyFont="1" applyFill="1" applyBorder="1" applyAlignment="1" applyProtection="1">
      <alignment horizontal="right" wrapText="1"/>
      <protection hidden="1"/>
    </xf>
    <xf numFmtId="0" fontId="74" fillId="29" borderId="30" xfId="1" applyFont="1" applyFill="1" applyBorder="1" applyAlignment="1" applyProtection="1">
      <alignment horizontal="center" wrapText="1"/>
      <protection hidden="1"/>
    </xf>
    <xf numFmtId="0" fontId="74" fillId="29" borderId="27" xfId="1" applyFont="1" applyFill="1" applyBorder="1" applyAlignment="1" applyProtection="1">
      <alignment horizontal="center" wrapText="1"/>
      <protection hidden="1"/>
    </xf>
    <xf numFmtId="172" fontId="31" fillId="29" borderId="28" xfId="1" applyNumberFormat="1" applyFont="1" applyFill="1" applyBorder="1" applyAlignment="1" applyProtection="1">
      <alignment horizontal="center"/>
      <protection hidden="1"/>
    </xf>
    <xf numFmtId="0" fontId="74" fillId="29" borderId="98" xfId="1" applyFont="1" applyFill="1" applyBorder="1" applyAlignment="1" applyProtection="1">
      <alignment horizontal="right" wrapText="1"/>
      <protection hidden="1"/>
    </xf>
    <xf numFmtId="0" fontId="74" fillId="29" borderId="99" xfId="1" applyFont="1" applyFill="1" applyBorder="1" applyAlignment="1" applyProtection="1">
      <alignment horizontal="center" wrapText="1"/>
      <protection hidden="1"/>
    </xf>
    <xf numFmtId="0" fontId="74" fillId="29" borderId="94" xfId="1" applyFont="1" applyFill="1" applyBorder="1" applyAlignment="1" applyProtection="1">
      <alignment horizontal="center" wrapText="1"/>
      <protection hidden="1"/>
    </xf>
    <xf numFmtId="172" fontId="31" fillId="29" borderId="107" xfId="1" applyNumberFormat="1" applyFont="1" applyFill="1" applyBorder="1" applyAlignment="1" applyProtection="1">
      <alignment horizontal="center"/>
      <protection hidden="1"/>
    </xf>
    <xf numFmtId="0" fontId="74" fillId="29" borderId="95" xfId="1" applyFont="1" applyFill="1" applyBorder="1" applyAlignment="1" applyProtection="1">
      <alignment horizontal="right" wrapText="1"/>
      <protection hidden="1"/>
    </xf>
    <xf numFmtId="0" fontId="74" fillId="29" borderId="96" xfId="1" applyFont="1" applyFill="1" applyBorder="1" applyAlignment="1" applyProtection="1">
      <alignment horizontal="center" wrapText="1"/>
      <protection hidden="1"/>
    </xf>
    <xf numFmtId="164" fontId="31" fillId="29" borderId="103" xfId="1" applyNumberFormat="1" applyFont="1" applyFill="1" applyBorder="1" applyAlignment="1" applyProtection="1">
      <alignment horizontal="center"/>
      <protection hidden="1"/>
    </xf>
    <xf numFmtId="0" fontId="74" fillId="29" borderId="105" xfId="1" applyFont="1" applyFill="1" applyBorder="1" applyAlignment="1" applyProtection="1">
      <alignment horizontal="right" wrapText="1"/>
      <protection hidden="1"/>
    </xf>
    <xf numFmtId="0" fontId="74" fillId="29" borderId="106" xfId="1" applyFont="1" applyFill="1" applyBorder="1" applyAlignment="1" applyProtection="1">
      <alignment horizontal="right" wrapText="1"/>
      <protection hidden="1"/>
    </xf>
    <xf numFmtId="0" fontId="31" fillId="29" borderId="32" xfId="1" applyFont="1" applyFill="1" applyBorder="1" applyProtection="1">
      <protection hidden="1"/>
    </xf>
    <xf numFmtId="0" fontId="31" fillId="29" borderId="1" xfId="1" applyFont="1" applyFill="1" applyProtection="1">
      <protection hidden="1"/>
    </xf>
    <xf numFmtId="0" fontId="31" fillId="29" borderId="30" xfId="1" applyFont="1" applyFill="1" applyBorder="1" applyProtection="1">
      <protection hidden="1"/>
    </xf>
    <xf numFmtId="0" fontId="31" fillId="29" borderId="31" xfId="1" applyFont="1" applyFill="1" applyBorder="1" applyProtection="1">
      <protection hidden="1"/>
    </xf>
    <xf numFmtId="0" fontId="31" fillId="29" borderId="33" xfId="1" applyFont="1" applyFill="1" applyBorder="1" applyProtection="1">
      <protection hidden="1"/>
    </xf>
    <xf numFmtId="164" fontId="31" fillId="29" borderId="96" xfId="1" applyNumberFormat="1" applyFont="1" applyFill="1" applyBorder="1" applyAlignment="1" applyProtection="1">
      <alignment horizontal="center"/>
      <protection hidden="1"/>
    </xf>
    <xf numFmtId="0" fontId="74" fillId="0" borderId="32" xfId="1" applyFont="1" applyBorder="1" applyAlignment="1" applyProtection="1">
      <alignment vertical="top" wrapText="1"/>
      <protection hidden="1"/>
    </xf>
    <xf numFmtId="164" fontId="31" fillId="0" borderId="1" xfId="1" applyNumberFormat="1" applyFont="1" applyAlignment="1" applyProtection="1">
      <alignment horizontal="center"/>
      <protection hidden="1"/>
    </xf>
    <xf numFmtId="0" fontId="51" fillId="29" borderId="30" xfId="1" applyFont="1" applyFill="1" applyBorder="1" applyProtection="1">
      <protection hidden="1"/>
    </xf>
    <xf numFmtId="0" fontId="51" fillId="29" borderId="31" xfId="1" applyFont="1" applyFill="1" applyBorder="1" applyProtection="1">
      <protection hidden="1"/>
    </xf>
    <xf numFmtId="0" fontId="74" fillId="29" borderId="1" xfId="1" applyFont="1" applyFill="1" applyAlignment="1" applyProtection="1">
      <alignment horizontal="right" wrapText="1"/>
      <protection hidden="1"/>
    </xf>
    <xf numFmtId="0" fontId="51" fillId="29" borderId="1" xfId="1" applyFont="1" applyFill="1" applyProtection="1">
      <protection hidden="1"/>
    </xf>
    <xf numFmtId="0" fontId="51" fillId="29" borderId="33" xfId="1" applyFont="1" applyFill="1" applyBorder="1" applyProtection="1">
      <protection hidden="1"/>
    </xf>
    <xf numFmtId="0" fontId="74" fillId="29" borderId="26" xfId="1" applyFont="1" applyFill="1" applyBorder="1" applyAlignment="1" applyProtection="1">
      <alignment vertical="top" wrapText="1"/>
      <protection hidden="1"/>
    </xf>
    <xf numFmtId="0" fontId="31" fillId="29" borderId="27" xfId="1" applyFont="1" applyFill="1" applyBorder="1" applyAlignment="1" applyProtection="1">
      <alignment horizontal="center"/>
      <protection hidden="1"/>
    </xf>
    <xf numFmtId="164" fontId="31" fillId="29" borderId="27" xfId="1" applyNumberFormat="1" applyFont="1" applyFill="1" applyBorder="1" applyAlignment="1" applyProtection="1">
      <alignment horizontal="center"/>
      <protection hidden="1"/>
    </xf>
    <xf numFmtId="0" fontId="51" fillId="29" borderId="28" xfId="1" applyFont="1" applyFill="1" applyBorder="1" applyAlignment="1" applyProtection="1">
      <alignment horizontal="center"/>
      <protection hidden="1"/>
    </xf>
    <xf numFmtId="0" fontId="74" fillId="29" borderId="34" xfId="1" applyFont="1" applyFill="1" applyBorder="1" applyAlignment="1" applyProtection="1">
      <alignment vertical="top" wrapText="1"/>
      <protection hidden="1"/>
    </xf>
    <xf numFmtId="0" fontId="31" fillId="29" borderId="35" xfId="1" applyFont="1" applyFill="1" applyBorder="1" applyProtection="1">
      <protection hidden="1"/>
    </xf>
    <xf numFmtId="164" fontId="31" fillId="29" borderId="35" xfId="1" applyNumberFormat="1" applyFont="1" applyFill="1" applyBorder="1" applyAlignment="1" applyProtection="1">
      <alignment horizontal="center"/>
      <protection hidden="1"/>
    </xf>
    <xf numFmtId="0" fontId="51" fillId="29" borderId="36" xfId="1" applyFont="1" applyFill="1" applyBorder="1" applyAlignment="1" applyProtection="1">
      <alignment horizontal="center"/>
      <protection hidden="1"/>
    </xf>
    <xf numFmtId="0" fontId="31" fillId="29" borderId="34" xfId="1" applyFont="1" applyFill="1" applyBorder="1" applyProtection="1">
      <protection hidden="1"/>
    </xf>
    <xf numFmtId="0" fontId="31" fillId="29" borderId="35" xfId="1" applyFont="1" applyFill="1" applyBorder="1" applyAlignment="1" applyProtection="1">
      <alignment horizontal="right"/>
      <protection hidden="1"/>
    </xf>
    <xf numFmtId="0" fontId="51" fillId="29" borderId="35" xfId="1" applyFont="1" applyFill="1" applyBorder="1" applyProtection="1">
      <protection hidden="1"/>
    </xf>
    <xf numFmtId="0" fontId="51" fillId="29" borderId="36" xfId="1" applyFont="1" applyFill="1" applyBorder="1" applyProtection="1">
      <protection hidden="1"/>
    </xf>
    <xf numFmtId="0" fontId="10" fillId="0" borderId="0" xfId="0" applyFont="1" applyAlignment="1" applyProtection="1">
      <alignment horizontal="center"/>
      <protection hidden="1"/>
    </xf>
    <xf numFmtId="0" fontId="0" fillId="0" borderId="0" xfId="0" applyProtection="1">
      <protection hidden="1"/>
    </xf>
    <xf numFmtId="0" fontId="5" fillId="0" borderId="0" xfId="0" applyFont="1" applyAlignment="1" applyProtection="1">
      <alignment horizontal="right" vertical="center" wrapText="1" readingOrder="2"/>
      <protection hidden="1"/>
    </xf>
    <xf numFmtId="0" fontId="5" fillId="0" borderId="0" xfId="0" applyFont="1" applyAlignment="1" applyProtection="1">
      <alignment horizontal="center" vertical="center" wrapText="1" readingOrder="2"/>
      <protection hidden="1"/>
    </xf>
    <xf numFmtId="0" fontId="28" fillId="21" borderId="37" xfId="0" applyFont="1" applyFill="1" applyBorder="1" applyAlignment="1" applyProtection="1">
      <alignment horizontal="center"/>
      <protection hidden="1"/>
    </xf>
    <xf numFmtId="0" fontId="58" fillId="8" borderId="37" xfId="0" applyFont="1" applyFill="1" applyBorder="1" applyAlignment="1" applyProtection="1">
      <alignment horizontal="center"/>
      <protection hidden="1"/>
    </xf>
    <xf numFmtId="0" fontId="56" fillId="10" borderId="66" xfId="0" applyFont="1" applyFill="1" applyBorder="1" applyAlignment="1" applyProtection="1">
      <alignment vertical="top" wrapText="1"/>
      <protection hidden="1"/>
    </xf>
    <xf numFmtId="164" fontId="57" fillId="10" borderId="66" xfId="0" applyNumberFormat="1" applyFont="1" applyFill="1" applyBorder="1" applyAlignment="1" applyProtection="1">
      <alignment horizontal="right"/>
      <protection hidden="1"/>
    </xf>
    <xf numFmtId="164" fontId="57" fillId="10" borderId="67" xfId="0" applyNumberFormat="1" applyFont="1" applyFill="1" applyBorder="1" applyAlignment="1" applyProtection="1">
      <alignment horizontal="right"/>
      <protection hidden="1"/>
    </xf>
    <xf numFmtId="0" fontId="56" fillId="22" borderId="24" xfId="0" applyFont="1" applyFill="1" applyBorder="1" applyAlignment="1" applyProtection="1">
      <alignment vertical="top" wrapText="1"/>
      <protection hidden="1"/>
    </xf>
    <xf numFmtId="0" fontId="31" fillId="22" borderId="24" xfId="0" applyFont="1" applyFill="1" applyBorder="1" applyProtection="1">
      <protection hidden="1"/>
    </xf>
    <xf numFmtId="0" fontId="56" fillId="19" borderId="70" xfId="0" applyFont="1" applyFill="1" applyBorder="1" applyAlignment="1" applyProtection="1">
      <alignment horizontal="right" vertical="top" wrapText="1" readingOrder="2"/>
      <protection hidden="1"/>
    </xf>
    <xf numFmtId="164" fontId="57" fillId="19" borderId="70" xfId="0" applyNumberFormat="1" applyFont="1" applyFill="1" applyBorder="1" applyAlignment="1" applyProtection="1">
      <alignment horizontal="right"/>
      <protection hidden="1"/>
    </xf>
    <xf numFmtId="164" fontId="57" fillId="19" borderId="71" xfId="0" applyNumberFormat="1" applyFont="1" applyFill="1" applyBorder="1" applyAlignment="1" applyProtection="1">
      <alignment horizontal="right"/>
      <protection hidden="1"/>
    </xf>
    <xf numFmtId="1" fontId="57" fillId="22" borderId="24" xfId="0" applyNumberFormat="1" applyFont="1" applyFill="1" applyBorder="1" applyAlignment="1" applyProtection="1">
      <alignment horizontal="right"/>
      <protection hidden="1"/>
    </xf>
    <xf numFmtId="0" fontId="56" fillId="19" borderId="70" xfId="0" applyFont="1" applyFill="1" applyBorder="1" applyAlignment="1" applyProtection="1">
      <alignment horizontal="right" vertical="center" wrapText="1" readingOrder="2"/>
      <protection hidden="1"/>
    </xf>
    <xf numFmtId="164" fontId="57" fillId="19" borderId="70" xfId="0" applyNumberFormat="1" applyFont="1" applyFill="1" applyBorder="1" applyAlignment="1" applyProtection="1">
      <alignment horizontal="right" vertical="center"/>
      <protection hidden="1"/>
    </xf>
    <xf numFmtId="164" fontId="57" fillId="19" borderId="71" xfId="0" applyNumberFormat="1" applyFont="1" applyFill="1" applyBorder="1" applyAlignment="1" applyProtection="1">
      <alignment horizontal="right" vertical="center"/>
      <protection hidden="1"/>
    </xf>
    <xf numFmtId="165" fontId="57" fillId="10" borderId="66" xfId="0" applyNumberFormat="1" applyFont="1" applyFill="1" applyBorder="1" applyAlignment="1" applyProtection="1">
      <alignment horizontal="right"/>
      <protection hidden="1"/>
    </xf>
    <xf numFmtId="165" fontId="57" fillId="10" borderId="67" xfId="0" applyNumberFormat="1" applyFont="1" applyFill="1" applyBorder="1" applyAlignment="1" applyProtection="1">
      <alignment horizontal="right"/>
      <protection hidden="1"/>
    </xf>
    <xf numFmtId="0" fontId="56" fillId="23" borderId="24" xfId="0" applyFont="1" applyFill="1" applyBorder="1" applyAlignment="1" applyProtection="1">
      <alignment vertical="top" wrapText="1"/>
      <protection hidden="1"/>
    </xf>
    <xf numFmtId="1" fontId="57" fillId="23" borderId="24" xfId="0" applyNumberFormat="1" applyFont="1" applyFill="1" applyBorder="1" applyAlignment="1" applyProtection="1">
      <alignment horizontal="right"/>
      <protection hidden="1"/>
    </xf>
    <xf numFmtId="165" fontId="57" fillId="19" borderId="70" xfId="0" applyNumberFormat="1" applyFont="1" applyFill="1" applyBorder="1" applyAlignment="1" applyProtection="1">
      <alignment horizontal="right"/>
      <protection hidden="1"/>
    </xf>
    <xf numFmtId="165" fontId="57" fillId="19" borderId="71" xfId="0" applyNumberFormat="1" applyFont="1" applyFill="1" applyBorder="1" applyAlignment="1" applyProtection="1">
      <alignment horizontal="right"/>
      <protection hidden="1"/>
    </xf>
    <xf numFmtId="0" fontId="56" fillId="10" borderId="66" xfId="0" applyFont="1" applyFill="1" applyBorder="1" applyAlignment="1" applyProtection="1">
      <alignment vertical="center" wrapText="1"/>
      <protection hidden="1"/>
    </xf>
    <xf numFmtId="164" fontId="57" fillId="10" borderId="66" xfId="0" applyNumberFormat="1" applyFont="1" applyFill="1" applyBorder="1" applyAlignment="1" applyProtection="1">
      <alignment horizontal="right" vertical="center"/>
      <protection hidden="1"/>
    </xf>
    <xf numFmtId="164" fontId="57" fillId="10" borderId="67" xfId="0" applyNumberFormat="1" applyFont="1" applyFill="1" applyBorder="1" applyAlignment="1" applyProtection="1">
      <alignment horizontal="right" vertical="center"/>
      <protection hidden="1"/>
    </xf>
    <xf numFmtId="0" fontId="56" fillId="23" borderId="24" xfId="0" applyFont="1" applyFill="1" applyBorder="1" applyAlignment="1" applyProtection="1">
      <alignment vertical="center" wrapText="1"/>
      <protection hidden="1"/>
    </xf>
    <xf numFmtId="1" fontId="57" fillId="23" borderId="24" xfId="0" applyNumberFormat="1" applyFont="1" applyFill="1" applyBorder="1" applyAlignment="1" applyProtection="1">
      <alignment horizontal="right" vertical="center"/>
      <protection hidden="1"/>
    </xf>
    <xf numFmtId="0" fontId="49" fillId="4" borderId="25" xfId="0" applyFont="1" applyFill="1" applyBorder="1" applyAlignment="1" applyProtection="1">
      <alignment horizontal="center" vertical="center" wrapText="1"/>
      <protection hidden="1"/>
    </xf>
    <xf numFmtId="3" fontId="56" fillId="4" borderId="25" xfId="0" applyNumberFormat="1" applyFont="1" applyFill="1" applyBorder="1" applyAlignment="1" applyProtection="1">
      <alignment horizontal="center" vertical="center"/>
      <protection hidden="1"/>
    </xf>
    <xf numFmtId="0" fontId="49" fillId="24" borderId="24" xfId="0" applyFont="1" applyFill="1" applyBorder="1" applyAlignment="1" applyProtection="1">
      <alignment horizontal="center" wrapText="1"/>
      <protection hidden="1"/>
    </xf>
    <xf numFmtId="165" fontId="56" fillId="4" borderId="24" xfId="0" applyNumberFormat="1" applyFont="1" applyFill="1" applyBorder="1" applyAlignment="1" applyProtection="1">
      <alignment horizontal="center" vertical="center" wrapText="1"/>
      <protection hidden="1"/>
    </xf>
    <xf numFmtId="0" fontId="56" fillId="4" borderId="24" xfId="0" applyFont="1" applyFill="1" applyBorder="1" applyAlignment="1" applyProtection="1">
      <alignment wrapText="1"/>
      <protection hidden="1"/>
    </xf>
    <xf numFmtId="164" fontId="10" fillId="0" borderId="0" xfId="0" applyNumberFormat="1" applyFont="1" applyProtection="1">
      <protection hidden="1"/>
    </xf>
    <xf numFmtId="0" fontId="12" fillId="0" borderId="0" xfId="0" applyFont="1" applyProtection="1">
      <protection hidden="1"/>
    </xf>
    <xf numFmtId="0" fontId="13" fillId="0" borderId="2" xfId="0" applyFont="1" applyBorder="1" applyProtection="1">
      <protection hidden="1"/>
    </xf>
    <xf numFmtId="0" fontId="6" fillId="0" borderId="0" xfId="0" applyFont="1" applyProtection="1">
      <protection hidden="1"/>
    </xf>
    <xf numFmtId="0" fontId="15" fillId="0" borderId="0" xfId="0" applyFont="1" applyProtection="1">
      <protection hidden="1"/>
    </xf>
    <xf numFmtId="0" fontId="10" fillId="0" borderId="11" xfId="0" applyFont="1" applyBorder="1" applyAlignment="1" applyProtection="1">
      <alignment horizontal="center" vertical="center" wrapText="1"/>
      <protection hidden="1"/>
    </xf>
    <xf numFmtId="0" fontId="10" fillId="0" borderId="11" xfId="0" applyFont="1" applyBorder="1" applyAlignment="1" applyProtection="1">
      <alignment horizontal="center"/>
      <protection hidden="1"/>
    </xf>
    <xf numFmtId="0" fontId="10" fillId="0" borderId="18" xfId="0" applyFont="1" applyBorder="1" applyProtection="1">
      <protection hidden="1"/>
    </xf>
    <xf numFmtId="0" fontId="10" fillId="0" borderId="17" xfId="0" applyFont="1" applyBorder="1" applyProtection="1">
      <protection hidden="1"/>
    </xf>
    <xf numFmtId="0" fontId="10" fillId="0" borderId="19" xfId="0" applyFont="1" applyBorder="1" applyProtection="1">
      <protection hidden="1"/>
    </xf>
    <xf numFmtId="0" fontId="48" fillId="0" borderId="2" xfId="0" applyFont="1" applyBorder="1" applyProtection="1">
      <protection hidden="1"/>
    </xf>
    <xf numFmtId="0" fontId="10" fillId="0" borderId="0" xfId="0" applyFont="1" applyAlignment="1" applyProtection="1">
      <alignment horizontal="center" vertical="center"/>
      <protection hidden="1"/>
    </xf>
    <xf numFmtId="164" fontId="10" fillId="0" borderId="11" xfId="0" applyNumberFormat="1" applyFont="1" applyBorder="1" applyProtection="1">
      <protection hidden="1"/>
    </xf>
    <xf numFmtId="0" fontId="4" fillId="0" borderId="2" xfId="0" applyFont="1" applyBorder="1" applyProtection="1">
      <protection hidden="1"/>
    </xf>
    <xf numFmtId="164" fontId="10" fillId="0" borderId="18" xfId="0" applyNumberFormat="1" applyFont="1" applyBorder="1" applyProtection="1">
      <protection hidden="1"/>
    </xf>
    <xf numFmtId="0" fontId="10" fillId="0" borderId="11" xfId="0" applyFont="1" applyBorder="1" applyProtection="1">
      <protection hidden="1"/>
    </xf>
    <xf numFmtId="164" fontId="10" fillId="0" borderId="22" xfId="0" applyNumberFormat="1" applyFont="1" applyBorder="1" applyProtection="1">
      <protection hidden="1"/>
    </xf>
    <xf numFmtId="164" fontId="10" fillId="0" borderId="20" xfId="0" applyNumberFormat="1" applyFont="1" applyBorder="1" applyProtection="1">
      <protection hidden="1"/>
    </xf>
    <xf numFmtId="164" fontId="10" fillId="0" borderId="23" xfId="0" applyNumberFormat="1" applyFont="1" applyBorder="1" applyProtection="1">
      <protection hidden="1"/>
    </xf>
    <xf numFmtId="164" fontId="10" fillId="0" borderId="2" xfId="0" applyNumberFormat="1" applyFont="1" applyBorder="1" applyProtection="1">
      <protection hidden="1"/>
    </xf>
    <xf numFmtId="0" fontId="10" fillId="2" borderId="1" xfId="0" applyFont="1" applyFill="1" applyBorder="1" applyProtection="1">
      <protection hidden="1"/>
    </xf>
    <xf numFmtId="0" fontId="10" fillId="0" borderId="0" xfId="0" applyFont="1" applyAlignment="1" applyProtection="1">
      <alignment wrapText="1"/>
      <protection hidden="1"/>
    </xf>
    <xf numFmtId="0" fontId="28" fillId="4" borderId="24" xfId="0" applyFont="1" applyFill="1" applyBorder="1" applyAlignment="1" applyProtection="1">
      <alignment horizontal="center" vertical="center"/>
      <protection hidden="1"/>
    </xf>
    <xf numFmtId="0" fontId="28" fillId="4" borderId="1" xfId="0" applyFont="1" applyFill="1" applyBorder="1" applyAlignment="1" applyProtection="1">
      <alignment horizontal="center" vertical="center"/>
      <protection hidden="1"/>
    </xf>
    <xf numFmtId="0" fontId="31" fillId="0" borderId="0" xfId="0" applyFont="1" applyAlignment="1" applyProtection="1">
      <alignment horizontal="right" vertical="center"/>
      <protection hidden="1"/>
    </xf>
    <xf numFmtId="49" fontId="31" fillId="0" borderId="0" xfId="0" applyNumberFormat="1" applyFont="1" applyAlignment="1" applyProtection="1">
      <alignment horizontal="right" vertical="center" readingOrder="2"/>
      <protection hidden="1"/>
    </xf>
    <xf numFmtId="0" fontId="28" fillId="5" borderId="24" xfId="0" applyFont="1" applyFill="1" applyBorder="1" applyAlignment="1" applyProtection="1">
      <alignment horizontal="right" vertical="center"/>
      <protection hidden="1"/>
    </xf>
    <xf numFmtId="0" fontId="31" fillId="0" borderId="1" xfId="0" applyFont="1" applyBorder="1" applyProtection="1">
      <protection hidden="1"/>
    </xf>
    <xf numFmtId="0" fontId="31" fillId="0" borderId="0" xfId="0" applyFont="1" applyAlignment="1" applyProtection="1">
      <alignment horizontal="right" vertical="center" readingOrder="2"/>
      <protection hidden="1"/>
    </xf>
    <xf numFmtId="0" fontId="31" fillId="0" borderId="0" xfId="0" applyFont="1" applyAlignment="1" applyProtection="1">
      <alignment horizontal="right"/>
      <protection hidden="1"/>
    </xf>
    <xf numFmtId="0" fontId="31" fillId="0" borderId="0" xfId="0" applyFont="1" applyAlignment="1" applyProtection="1">
      <alignment horizontal="center"/>
      <protection hidden="1"/>
    </xf>
    <xf numFmtId="0" fontId="18" fillId="27" borderId="1" xfId="1" applyFont="1" applyFill="1"/>
    <xf numFmtId="0" fontId="40" fillId="0" borderId="1" xfId="0" applyFont="1" applyBorder="1" applyAlignment="1" applyProtection="1">
      <alignment vertical="center" wrapText="1" readingOrder="2"/>
      <protection locked="0"/>
    </xf>
    <xf numFmtId="0" fontId="36" fillId="4" borderId="1" xfId="1" applyFont="1" applyFill="1" applyAlignment="1" applyProtection="1">
      <alignment vertical="center"/>
      <protection hidden="1"/>
    </xf>
    <xf numFmtId="0" fontId="16" fillId="4" borderId="1" xfId="1" applyFill="1" applyAlignment="1" applyProtection="1">
      <alignment vertical="center"/>
      <protection hidden="1"/>
    </xf>
    <xf numFmtId="0" fontId="77" fillId="4" borderId="1" xfId="1" applyFont="1" applyFill="1" applyAlignment="1" applyProtection="1">
      <alignment horizontal="center" vertical="center"/>
      <protection hidden="1"/>
    </xf>
    <xf numFmtId="0" fontId="10" fillId="23" borderId="24" xfId="0" applyFont="1" applyFill="1" applyBorder="1"/>
    <xf numFmtId="0" fontId="10" fillId="23" borderId="24" xfId="0" applyFont="1" applyFill="1" applyBorder="1" applyAlignment="1">
      <alignment horizontal="center"/>
    </xf>
    <xf numFmtId="0" fontId="79" fillId="0" borderId="1" xfId="1" applyFont="1" applyAlignment="1">
      <alignment vertical="center" wrapText="1"/>
    </xf>
    <xf numFmtId="0" fontId="11" fillId="12" borderId="1" xfId="0" applyFont="1" applyFill="1" applyBorder="1" applyAlignment="1">
      <alignment vertical="center"/>
    </xf>
    <xf numFmtId="0" fontId="0" fillId="12" borderId="0" xfId="0" applyFill="1" applyAlignment="1">
      <alignment vertical="center"/>
    </xf>
    <xf numFmtId="0" fontId="84" fillId="0" borderId="1" xfId="1" applyFont="1" applyProtection="1">
      <protection hidden="1"/>
    </xf>
    <xf numFmtId="0" fontId="85" fillId="0" borderId="1" xfId="1" applyFont="1" applyProtection="1">
      <protection hidden="1"/>
    </xf>
    <xf numFmtId="0" fontId="37" fillId="6" borderId="0" xfId="0" applyFont="1" applyFill="1" applyAlignment="1">
      <alignment horizontal="right" vertical="center" wrapText="1" readingOrder="2"/>
    </xf>
    <xf numFmtId="0" fontId="41" fillId="4" borderId="0" xfId="0" applyFont="1" applyFill="1" applyAlignment="1">
      <alignment horizontal="center"/>
    </xf>
    <xf numFmtId="0" fontId="40" fillId="25" borderId="1" xfId="1" applyFont="1" applyFill="1" applyAlignment="1">
      <alignment horizontal="center"/>
    </xf>
    <xf numFmtId="0" fontId="83" fillId="25" borderId="1" xfId="1" applyFont="1" applyFill="1" applyAlignment="1">
      <alignment horizontal="center"/>
    </xf>
    <xf numFmtId="0" fontId="18" fillId="25" borderId="1" xfId="1" applyFont="1" applyFill="1" applyAlignment="1">
      <alignment horizontal="center"/>
    </xf>
    <xf numFmtId="0" fontId="47" fillId="25" borderId="1" xfId="1" applyFont="1" applyFill="1" applyAlignment="1">
      <alignment horizontal="center"/>
    </xf>
    <xf numFmtId="164" fontId="19" fillId="18" borderId="1" xfId="1" applyNumberFormat="1" applyFont="1" applyFill="1" applyAlignment="1" applyProtection="1">
      <alignment horizontal="center" vertical="center"/>
      <protection hidden="1"/>
    </xf>
    <xf numFmtId="164" fontId="19" fillId="18" borderId="44" xfId="1" applyNumberFormat="1" applyFont="1" applyFill="1" applyBorder="1" applyAlignment="1" applyProtection="1">
      <alignment horizontal="center" vertical="center"/>
      <protection hidden="1"/>
    </xf>
    <xf numFmtId="0" fontId="24" fillId="7" borderId="26" xfId="1" applyFont="1" applyFill="1" applyBorder="1" applyAlignment="1" applyProtection="1">
      <alignment horizontal="right" vertical="center"/>
      <protection hidden="1"/>
    </xf>
    <xf numFmtId="0" fontId="24" fillId="7" borderId="27" xfId="1" applyFont="1" applyFill="1" applyBorder="1" applyAlignment="1" applyProtection="1">
      <alignment horizontal="right" vertical="center"/>
      <protection hidden="1"/>
    </xf>
    <xf numFmtId="3" fontId="29" fillId="0" borderId="38" xfId="1" applyNumberFormat="1" applyFont="1" applyBorder="1" applyAlignment="1" applyProtection="1">
      <alignment horizontal="center" vertical="center"/>
      <protection hidden="1"/>
    </xf>
    <xf numFmtId="3" fontId="29" fillId="0" borderId="39" xfId="1" applyNumberFormat="1" applyFont="1" applyBorder="1" applyAlignment="1" applyProtection="1">
      <alignment horizontal="center" vertical="center"/>
      <protection hidden="1"/>
    </xf>
    <xf numFmtId="0" fontId="24" fillId="17" borderId="34" xfId="1" applyFont="1" applyFill="1" applyBorder="1" applyAlignment="1" applyProtection="1">
      <alignment horizontal="center" vertical="center"/>
      <protection hidden="1"/>
    </xf>
    <xf numFmtId="0" fontId="24" fillId="17" borderId="35" xfId="1" applyFont="1" applyFill="1" applyBorder="1" applyAlignment="1" applyProtection="1">
      <alignment horizontal="center" vertical="center"/>
      <protection hidden="1"/>
    </xf>
    <xf numFmtId="0" fontId="19" fillId="7" borderId="34" xfId="1" applyFont="1" applyFill="1" applyBorder="1" applyAlignment="1" applyProtection="1">
      <alignment horizontal="right" vertical="center" wrapText="1"/>
      <protection hidden="1"/>
    </xf>
    <xf numFmtId="0" fontId="19" fillId="7" borderId="35" xfId="1" applyFont="1" applyFill="1" applyBorder="1" applyAlignment="1" applyProtection="1">
      <alignment horizontal="right" vertical="center" wrapText="1"/>
      <protection hidden="1"/>
    </xf>
    <xf numFmtId="0" fontId="24" fillId="13" borderId="31" xfId="1" applyFont="1" applyFill="1" applyBorder="1" applyAlignment="1" applyProtection="1">
      <alignment horizontal="center" vertical="center" readingOrder="2"/>
      <protection hidden="1"/>
    </xf>
    <xf numFmtId="0" fontId="24" fillId="13" borderId="57" xfId="1" applyFont="1" applyFill="1" applyBorder="1" applyAlignment="1" applyProtection="1">
      <alignment horizontal="center" vertical="center" readingOrder="2"/>
      <protection hidden="1"/>
    </xf>
    <xf numFmtId="0" fontId="24" fillId="13" borderId="58" xfId="1" applyFont="1" applyFill="1" applyBorder="1" applyAlignment="1" applyProtection="1">
      <alignment horizontal="center" vertical="center" readingOrder="2"/>
      <protection hidden="1"/>
    </xf>
    <xf numFmtId="0" fontId="24" fillId="13" borderId="29" xfId="1" applyFont="1" applyFill="1" applyBorder="1" applyAlignment="1" applyProtection="1">
      <alignment horizontal="center" vertical="center" readingOrder="2"/>
      <protection hidden="1"/>
    </xf>
    <xf numFmtId="0" fontId="30" fillId="7" borderId="34" xfId="1" applyFont="1" applyFill="1" applyBorder="1" applyAlignment="1" applyProtection="1">
      <alignment horizontal="right" vertical="center"/>
      <protection hidden="1"/>
    </xf>
    <xf numFmtId="0" fontId="30" fillId="7" borderId="35" xfId="1" applyFont="1" applyFill="1" applyBorder="1" applyAlignment="1" applyProtection="1">
      <alignment horizontal="right" vertical="center"/>
      <protection hidden="1"/>
    </xf>
    <xf numFmtId="0" fontId="18" fillId="10" borderId="31" xfId="1" applyFont="1" applyFill="1" applyBorder="1" applyAlignment="1" applyProtection="1">
      <alignment horizontal="center" vertical="center" readingOrder="2"/>
      <protection hidden="1"/>
    </xf>
    <xf numFmtId="166" fontId="37" fillId="8" borderId="40" xfId="2" applyNumberFormat="1" applyFont="1" applyFill="1" applyBorder="1" applyAlignment="1" applyProtection="1">
      <alignment horizontal="center" vertical="center"/>
      <protection locked="0"/>
    </xf>
    <xf numFmtId="166" fontId="37" fillId="8" borderId="43" xfId="2" applyNumberFormat="1" applyFont="1" applyFill="1" applyBorder="1" applyAlignment="1" applyProtection="1">
      <alignment horizontal="center" vertical="center"/>
      <protection locked="0"/>
    </xf>
    <xf numFmtId="166" fontId="37" fillId="8" borderId="45" xfId="2" applyNumberFormat="1" applyFont="1" applyFill="1" applyBorder="1" applyAlignment="1" applyProtection="1">
      <alignment horizontal="center" vertical="center"/>
      <protection locked="0"/>
    </xf>
    <xf numFmtId="9" fontId="63" fillId="7" borderId="101" xfId="3" applyFont="1" applyFill="1" applyBorder="1" applyAlignment="1" applyProtection="1">
      <alignment horizontal="center"/>
      <protection hidden="1"/>
    </xf>
    <xf numFmtId="0" fontId="62" fillId="7" borderId="95" xfId="1" applyFont="1" applyFill="1" applyBorder="1" applyAlignment="1" applyProtection="1">
      <alignment horizontal="right"/>
      <protection hidden="1"/>
    </xf>
    <xf numFmtId="0" fontId="62" fillId="7" borderId="96" xfId="1" applyFont="1" applyFill="1" applyBorder="1" applyAlignment="1" applyProtection="1">
      <alignment horizontal="right"/>
      <protection hidden="1"/>
    </xf>
    <xf numFmtId="0" fontId="62" fillId="7" borderId="101" xfId="1" applyFont="1" applyFill="1" applyBorder="1" applyAlignment="1" applyProtection="1">
      <alignment horizontal="right"/>
      <protection hidden="1"/>
    </xf>
    <xf numFmtId="173" fontId="63" fillId="7" borderId="101" xfId="3" applyNumberFormat="1" applyFont="1" applyFill="1" applyBorder="1" applyAlignment="1" applyProtection="1">
      <alignment horizontal="center"/>
      <protection hidden="1"/>
    </xf>
    <xf numFmtId="0" fontId="62" fillId="10" borderId="35" xfId="1" applyFont="1" applyFill="1" applyBorder="1" applyAlignment="1" applyProtection="1">
      <alignment horizontal="center" wrapText="1"/>
      <protection hidden="1"/>
    </xf>
    <xf numFmtId="0" fontId="62" fillId="10" borderId="31" xfId="1" applyFont="1" applyFill="1" applyBorder="1" applyAlignment="1" applyProtection="1">
      <alignment horizontal="center" wrapText="1"/>
      <protection hidden="1"/>
    </xf>
    <xf numFmtId="0" fontId="62" fillId="10" borderId="36" xfId="1" applyFont="1" applyFill="1" applyBorder="1" applyAlignment="1" applyProtection="1">
      <alignment horizontal="center"/>
      <protection hidden="1"/>
    </xf>
    <xf numFmtId="0" fontId="38" fillId="31" borderId="33" xfId="1" applyFont="1" applyFill="1" applyBorder="1" applyAlignment="1" applyProtection="1">
      <alignment horizontal="center" wrapText="1"/>
      <protection hidden="1"/>
    </xf>
    <xf numFmtId="0" fontId="38" fillId="31" borderId="82" xfId="1" applyFont="1" applyFill="1" applyBorder="1" applyAlignment="1" applyProtection="1">
      <alignment horizontal="center" wrapText="1"/>
      <protection hidden="1"/>
    </xf>
    <xf numFmtId="0" fontId="75" fillId="5" borderId="105" xfId="6" applyFont="1" applyFill="1" applyBorder="1" applyAlignment="1" applyProtection="1">
      <alignment horizontal="center" vertical="center" wrapText="1"/>
      <protection hidden="1"/>
    </xf>
    <xf numFmtId="0" fontId="75" fillId="5" borderId="106" xfId="6" applyFont="1" applyFill="1" applyBorder="1" applyAlignment="1" applyProtection="1">
      <alignment horizontal="center" vertical="center" wrapText="1"/>
      <protection hidden="1"/>
    </xf>
    <xf numFmtId="0" fontId="75" fillId="5" borderId="1" xfId="6" applyFont="1" applyFill="1" applyBorder="1" applyAlignment="1" applyProtection="1">
      <alignment horizontal="center" vertical="center" wrapText="1"/>
      <protection hidden="1"/>
    </xf>
    <xf numFmtId="0" fontId="75" fillId="5" borderId="33" xfId="6" applyFont="1" applyFill="1" applyBorder="1" applyAlignment="1" applyProtection="1">
      <alignment horizontal="center" vertical="center" wrapText="1"/>
      <protection hidden="1"/>
    </xf>
    <xf numFmtId="0" fontId="75" fillId="5" borderId="35" xfId="6" applyFont="1" applyFill="1" applyBorder="1" applyAlignment="1" applyProtection="1">
      <alignment horizontal="center" vertical="center" wrapText="1"/>
      <protection hidden="1"/>
    </xf>
    <xf numFmtId="0" fontId="75" fillId="5" borderId="36" xfId="6" applyFont="1" applyFill="1" applyBorder="1" applyAlignment="1" applyProtection="1">
      <alignment horizontal="center" vertical="center" wrapText="1"/>
      <protection hidden="1"/>
    </xf>
    <xf numFmtId="0" fontId="65" fillId="31" borderId="90" xfId="1" applyFont="1" applyFill="1" applyBorder="1" applyAlignment="1" applyProtection="1">
      <alignment horizontal="right" vertical="top" wrapText="1"/>
      <protection hidden="1"/>
    </xf>
    <xf numFmtId="164" fontId="40" fillId="11" borderId="23" xfId="0" applyNumberFormat="1" applyFont="1" applyFill="1" applyBorder="1" applyAlignment="1" applyProtection="1">
      <alignment horizontal="center" vertical="center" wrapText="1" readingOrder="2"/>
      <protection locked="0"/>
    </xf>
    <xf numFmtId="0" fontId="34" fillId="0" borderId="1" xfId="1" applyFont="1" applyAlignment="1" applyProtection="1">
      <alignment horizontal="right" vertical="center"/>
      <protection hidden="1"/>
    </xf>
    <xf numFmtId="0" fontId="40" fillId="4" borderId="1" xfId="0" applyFont="1" applyFill="1" applyBorder="1" applyAlignment="1" applyProtection="1">
      <alignment vertical="center" readingOrder="2"/>
      <protection hidden="1"/>
    </xf>
    <xf numFmtId="0" fontId="80" fillId="4" borderId="1" xfId="0" applyFont="1" applyFill="1" applyBorder="1" applyProtection="1">
      <protection hidden="1"/>
    </xf>
    <xf numFmtId="0" fontId="40" fillId="4" borderId="1" xfId="0" applyFont="1" applyFill="1" applyBorder="1" applyAlignment="1" applyProtection="1">
      <alignment vertical="center" wrapText="1" readingOrder="2"/>
      <protection hidden="1"/>
    </xf>
    <xf numFmtId="0" fontId="79" fillId="0" borderId="1" xfId="1" applyFont="1" applyAlignment="1" applyProtection="1">
      <alignment horizontal="center" vertical="center" wrapText="1"/>
      <protection hidden="1"/>
    </xf>
    <xf numFmtId="0" fontId="18" fillId="4" borderId="1" xfId="0" applyFont="1" applyFill="1" applyBorder="1" applyAlignment="1" applyProtection="1">
      <alignment vertical="center" readingOrder="2"/>
      <protection hidden="1"/>
    </xf>
    <xf numFmtId="0" fontId="9" fillId="0" borderId="0" xfId="0" applyFont="1" applyProtection="1">
      <protection hidden="1"/>
    </xf>
    <xf numFmtId="0" fontId="7" fillId="0" borderId="0" xfId="0" applyFont="1" applyAlignment="1" applyProtection="1">
      <alignment horizontal="right" vertical="center" readingOrder="2"/>
      <protection hidden="1"/>
    </xf>
    <xf numFmtId="0" fontId="7" fillId="0" borderId="0" xfId="0" applyFont="1" applyAlignment="1" applyProtection="1">
      <alignment horizontal="center" vertical="center" wrapText="1" readingOrder="2"/>
      <protection hidden="1"/>
    </xf>
    <xf numFmtId="0" fontId="7" fillId="0" borderId="0" xfId="0" applyFont="1" applyAlignment="1" applyProtection="1">
      <alignment vertical="center"/>
      <protection hidden="1"/>
    </xf>
    <xf numFmtId="0" fontId="82" fillId="0" borderId="0" xfId="0" applyFont="1" applyAlignment="1" applyProtection="1">
      <alignment horizontal="right" vertical="center"/>
      <protection hidden="1"/>
    </xf>
    <xf numFmtId="0" fontId="3" fillId="0" borderId="0" xfId="0" applyFont="1" applyAlignment="1" applyProtection="1">
      <alignment vertical="center"/>
      <protection hidden="1"/>
    </xf>
    <xf numFmtId="0" fontId="9" fillId="0" borderId="0" xfId="0" applyFont="1" applyAlignment="1" applyProtection="1">
      <alignment vertical="center"/>
      <protection hidden="1"/>
    </xf>
    <xf numFmtId="0" fontId="7" fillId="4" borderId="0" xfId="0" applyFont="1" applyFill="1" applyAlignment="1" applyProtection="1">
      <alignment vertical="center"/>
      <protection hidden="1"/>
    </xf>
    <xf numFmtId="0" fontId="40" fillId="0" borderId="0" xfId="0" applyFont="1" applyAlignment="1" applyProtection="1">
      <alignment vertical="center" wrapText="1" readingOrder="2"/>
      <protection hidden="1"/>
    </xf>
    <xf numFmtId="3" fontId="40" fillId="0" borderId="0" xfId="0" applyNumberFormat="1" applyFont="1" applyAlignment="1" applyProtection="1">
      <alignment vertical="center" wrapText="1" readingOrder="2"/>
      <protection hidden="1"/>
    </xf>
    <xf numFmtId="0" fontId="40" fillId="11" borderId="3" xfId="0" applyFont="1" applyFill="1" applyBorder="1" applyAlignment="1" applyProtection="1">
      <alignment horizontal="center" vertical="center" wrapText="1" readingOrder="2"/>
      <protection hidden="1"/>
    </xf>
    <xf numFmtId="0" fontId="40" fillId="11" borderId="23" xfId="0" applyFont="1" applyFill="1" applyBorder="1" applyAlignment="1" applyProtection="1">
      <alignment horizontal="center" vertical="center" wrapText="1" readingOrder="2"/>
      <protection hidden="1"/>
    </xf>
    <xf numFmtId="1" fontId="40" fillId="11" borderId="1" xfId="0" applyNumberFormat="1" applyFont="1" applyFill="1" applyBorder="1" applyAlignment="1" applyProtection="1">
      <alignment horizontal="center" vertical="center" wrapText="1" readingOrder="2"/>
      <protection hidden="1"/>
    </xf>
    <xf numFmtId="3" fontId="40" fillId="11" borderId="23" xfId="0" applyNumberFormat="1" applyFont="1" applyFill="1" applyBorder="1" applyAlignment="1" applyProtection="1">
      <alignment horizontal="center" vertical="center" wrapText="1" readingOrder="2"/>
      <protection hidden="1"/>
    </xf>
    <xf numFmtId="0" fontId="40" fillId="11" borderId="1" xfId="0" applyFont="1" applyFill="1" applyBorder="1" applyAlignment="1" applyProtection="1">
      <alignment horizontal="center" vertical="center" wrapText="1" readingOrder="2"/>
      <protection hidden="1"/>
    </xf>
    <xf numFmtId="166" fontId="21" fillId="23" borderId="54" xfId="2" applyNumberFormat="1" applyFont="1" applyFill="1" applyBorder="1" applyAlignment="1" applyProtection="1">
      <alignment horizontal="center" vertical="center"/>
      <protection locked="0"/>
    </xf>
    <xf numFmtId="0" fontId="18" fillId="10" borderId="37" xfId="1" applyFont="1" applyFill="1" applyBorder="1" applyAlignment="1" applyProtection="1">
      <alignment horizontal="center" vertical="center" wrapText="1" readingOrder="2"/>
      <protection hidden="1"/>
    </xf>
    <xf numFmtId="0" fontId="18" fillId="10" borderId="29" xfId="1" applyFont="1" applyFill="1" applyBorder="1" applyAlignment="1" applyProtection="1">
      <alignment horizontal="center" vertical="center" wrapText="1" readingOrder="2"/>
      <protection hidden="1"/>
    </xf>
    <xf numFmtId="0" fontId="18" fillId="10" borderId="29" xfId="1" applyFont="1" applyFill="1" applyBorder="1" applyAlignment="1" applyProtection="1">
      <alignment horizontal="center" vertical="center" readingOrder="2"/>
      <protection hidden="1"/>
    </xf>
    <xf numFmtId="0" fontId="18" fillId="10" borderId="30" xfId="1" applyFont="1" applyFill="1" applyBorder="1" applyAlignment="1" applyProtection="1">
      <alignment horizontal="center" vertical="center" wrapText="1" readingOrder="2"/>
      <protection hidden="1"/>
    </xf>
    <xf numFmtId="166" fontId="26" fillId="4" borderId="55" xfId="2" applyNumberFormat="1" applyFont="1" applyFill="1" applyBorder="1" applyAlignment="1" applyProtection="1">
      <alignment horizontal="center" vertical="center"/>
      <protection hidden="1"/>
    </xf>
    <xf numFmtId="166" fontId="26" fillId="4" borderId="54" xfId="2" applyNumberFormat="1" applyFont="1" applyFill="1" applyBorder="1" applyAlignment="1" applyProtection="1">
      <alignment horizontal="center" vertical="center"/>
      <protection hidden="1"/>
    </xf>
    <xf numFmtId="166" fontId="26" fillId="4" borderId="55" xfId="2" applyNumberFormat="1" applyFont="1" applyFill="1" applyBorder="1" applyAlignment="1" applyProtection="1">
      <alignment horizontal="center" vertical="center" readingOrder="1"/>
      <protection hidden="1"/>
    </xf>
    <xf numFmtId="166" fontId="21" fillId="26" borderId="54" xfId="2" applyNumberFormat="1" applyFont="1" applyFill="1" applyBorder="1" applyAlignment="1" applyProtection="1">
      <alignment horizontal="center" vertical="center"/>
      <protection hidden="1"/>
    </xf>
    <xf numFmtId="166" fontId="26" fillId="26" borderId="55" xfId="2" applyNumberFormat="1" applyFont="1" applyFill="1" applyBorder="1" applyAlignment="1" applyProtection="1">
      <alignment horizontal="center" vertical="center"/>
      <protection hidden="1"/>
    </xf>
    <xf numFmtId="166" fontId="26" fillId="4" borderId="46" xfId="2" applyNumberFormat="1" applyFont="1" applyFill="1" applyBorder="1" applyAlignment="1" applyProtection="1">
      <alignment horizontal="center" vertical="center"/>
      <protection hidden="1"/>
    </xf>
    <xf numFmtId="166" fontId="26" fillId="4" borderId="45" xfId="2" applyNumberFormat="1" applyFont="1" applyFill="1" applyBorder="1" applyAlignment="1" applyProtection="1">
      <alignment horizontal="center" vertical="center"/>
      <protection hidden="1"/>
    </xf>
    <xf numFmtId="0" fontId="40" fillId="4" borderId="30" xfId="1" applyFont="1" applyFill="1" applyBorder="1" applyAlignment="1" applyProtection="1">
      <alignment horizontal="center" vertical="center"/>
      <protection hidden="1"/>
    </xf>
    <xf numFmtId="0" fontId="40" fillId="4" borderId="1" xfId="1" applyFont="1" applyFill="1" applyAlignment="1" applyProtection="1">
      <alignment horizontal="center" vertical="center"/>
      <protection hidden="1"/>
    </xf>
    <xf numFmtId="0" fontId="40" fillId="4" borderId="35" xfId="1" applyFont="1" applyFill="1" applyBorder="1" applyAlignment="1" applyProtection="1">
      <alignment horizontal="center" vertical="center"/>
      <protection hidden="1"/>
    </xf>
    <xf numFmtId="168" fontId="21" fillId="4" borderId="26" xfId="2" applyNumberFormat="1" applyFont="1" applyFill="1" applyBorder="1" applyAlignment="1" applyProtection="1">
      <alignment horizontal="center" vertical="center"/>
      <protection hidden="1"/>
    </xf>
    <xf numFmtId="168" fontId="21" fillId="4" borderId="28" xfId="2" applyNumberFormat="1" applyFont="1" applyFill="1" applyBorder="1" applyAlignment="1" applyProtection="1">
      <alignment horizontal="center" vertical="center"/>
      <protection hidden="1"/>
    </xf>
    <xf numFmtId="0" fontId="21" fillId="4" borderId="26" xfId="1" applyFont="1" applyFill="1" applyBorder="1" applyAlignment="1" applyProtection="1">
      <alignment horizontal="center" vertical="center"/>
      <protection hidden="1"/>
    </xf>
    <xf numFmtId="0" fontId="18" fillId="10" borderId="24" xfId="1" applyFont="1" applyFill="1" applyBorder="1" applyAlignment="1" applyProtection="1">
      <alignment horizontal="center" vertical="center" readingOrder="2"/>
      <protection hidden="1"/>
    </xf>
    <xf numFmtId="0" fontId="21" fillId="4" borderId="34" xfId="1" applyFont="1" applyFill="1" applyBorder="1" applyAlignment="1" applyProtection="1">
      <alignment horizontal="center" vertical="center"/>
      <protection hidden="1"/>
    </xf>
    <xf numFmtId="0" fontId="18" fillId="4" borderId="1" xfId="1" applyFont="1" applyFill="1" applyAlignment="1" applyProtection="1">
      <alignment horizontal="center" vertical="center"/>
      <protection hidden="1"/>
    </xf>
    <xf numFmtId="0" fontId="49" fillId="9" borderId="27" xfId="0" applyFont="1" applyFill="1" applyBorder="1" applyAlignment="1">
      <alignment horizontal="right" vertical="center" wrapText="1" indent="3" readingOrder="2"/>
    </xf>
    <xf numFmtId="0" fontId="49" fillId="9" borderId="27" xfId="0" applyFont="1" applyFill="1" applyBorder="1" applyAlignment="1">
      <alignment horizontal="right" vertical="center" wrapText="1" indent="18" readingOrder="2"/>
    </xf>
    <xf numFmtId="0" fontId="61" fillId="32" borderId="25" xfId="0" applyFont="1" applyFill="1" applyBorder="1" applyAlignment="1">
      <alignment horizontal="center" vertical="center" wrapText="1" readingOrder="2"/>
    </xf>
    <xf numFmtId="0" fontId="61" fillId="32" borderId="25" xfId="0" applyFont="1" applyFill="1" applyBorder="1" applyAlignment="1">
      <alignment horizontal="right" vertical="center" readingOrder="2"/>
    </xf>
    <xf numFmtId="0" fontId="61" fillId="32" borderId="1" xfId="0" applyFont="1" applyFill="1" applyBorder="1" applyAlignment="1">
      <alignment horizontal="right" vertical="center" readingOrder="2"/>
    </xf>
    <xf numFmtId="0" fontId="61" fillId="32" borderId="34" xfId="0" applyFont="1" applyFill="1" applyBorder="1" applyAlignment="1">
      <alignment horizontal="right" vertical="center" readingOrder="2"/>
    </xf>
    <xf numFmtId="0" fontId="61" fillId="32" borderId="72" xfId="0" applyFont="1" applyFill="1" applyBorder="1" applyAlignment="1">
      <alignment horizontal="right" vertical="center" readingOrder="2"/>
    </xf>
    <xf numFmtId="0" fontId="61" fillId="32" borderId="30" xfId="0" applyFont="1" applyFill="1" applyBorder="1" applyAlignment="1">
      <alignment horizontal="right" vertical="center" readingOrder="2"/>
    </xf>
    <xf numFmtId="0" fontId="61" fillId="32" borderId="36" xfId="0" applyFont="1" applyFill="1" applyBorder="1" applyAlignment="1">
      <alignment horizontal="right" vertical="center" readingOrder="2"/>
    </xf>
    <xf numFmtId="0" fontId="61" fillId="32" borderId="32" xfId="0" applyFont="1" applyFill="1" applyBorder="1" applyAlignment="1">
      <alignment horizontal="right" vertical="center" readingOrder="2"/>
    </xf>
    <xf numFmtId="0" fontId="61" fillId="32" borderId="33" xfId="0" applyFont="1" applyFill="1" applyBorder="1" applyAlignment="1">
      <alignment horizontal="right" vertical="center" readingOrder="2"/>
    </xf>
    <xf numFmtId="0" fontId="61" fillId="32" borderId="26" xfId="0" applyFont="1" applyFill="1" applyBorder="1" applyAlignment="1">
      <alignment horizontal="right" vertical="center" readingOrder="2"/>
    </xf>
    <xf numFmtId="0" fontId="61" fillId="32" borderId="27" xfId="0" applyFont="1" applyFill="1" applyBorder="1" applyAlignment="1">
      <alignment horizontal="right" vertical="center" readingOrder="2"/>
    </xf>
    <xf numFmtId="0" fontId="61" fillId="32" borderId="28" xfId="0" applyFont="1" applyFill="1" applyBorder="1" applyAlignment="1">
      <alignment horizontal="right" vertical="center" readingOrder="2"/>
    </xf>
    <xf numFmtId="0" fontId="41" fillId="4" borderId="0" xfId="0" applyFont="1" applyFill="1" applyAlignment="1">
      <alignment horizontal="right" indent="19"/>
    </xf>
    <xf numFmtId="0" fontId="49" fillId="0" borderId="1" xfId="0" applyFont="1" applyBorder="1" applyAlignment="1">
      <alignment horizontal="right" vertical="center" wrapText="1" indent="3" readingOrder="2"/>
    </xf>
    <xf numFmtId="0" fontId="31" fillId="0" borderId="1" xfId="0" applyFont="1" applyBorder="1"/>
    <xf numFmtId="0" fontId="47" fillId="9" borderId="24" xfId="0" applyFont="1" applyFill="1" applyBorder="1" applyAlignment="1">
      <alignment horizontal="right" vertical="center" wrapText="1" indent="3" readingOrder="2"/>
    </xf>
    <xf numFmtId="0" fontId="47" fillId="9" borderId="27" xfId="0" applyFont="1" applyFill="1" applyBorder="1" applyAlignment="1">
      <alignment horizontal="right" vertical="center" wrapText="1" indent="3" readingOrder="2"/>
    </xf>
    <xf numFmtId="0" fontId="49" fillId="0" borderId="24" xfId="0" applyFont="1" applyBorder="1" applyAlignment="1">
      <alignment horizontal="right" vertical="center" wrapText="1" indent="2" readingOrder="2"/>
    </xf>
    <xf numFmtId="0" fontId="49" fillId="0" borderId="37" xfId="0" applyFont="1" applyBorder="1" applyAlignment="1">
      <alignment horizontal="right" vertical="center" wrapText="1" indent="2" readingOrder="2"/>
    </xf>
    <xf numFmtId="0" fontId="42" fillId="6" borderId="25" xfId="0" applyFont="1" applyFill="1" applyBorder="1" applyAlignment="1">
      <alignment horizontal="right" vertical="center" wrapText="1" indent="1" readingOrder="2"/>
    </xf>
    <xf numFmtId="0" fontId="49" fillId="0" borderId="25" xfId="0" applyFont="1" applyBorder="1" applyAlignment="1">
      <alignment horizontal="right" vertical="center" wrapText="1" indent="2" readingOrder="2"/>
    </xf>
    <xf numFmtId="0" fontId="61" fillId="32" borderId="25" xfId="0" applyFont="1" applyFill="1" applyBorder="1" applyAlignment="1">
      <alignment horizontal="right" vertical="center" indent="2" readingOrder="2"/>
    </xf>
    <xf numFmtId="0" fontId="18" fillId="6" borderId="37" xfId="0" applyFont="1" applyFill="1" applyBorder="1" applyAlignment="1">
      <alignment horizontal="right" vertical="center" wrapText="1" indent="2" readingOrder="2"/>
    </xf>
    <xf numFmtId="0" fontId="21" fillId="32" borderId="72" xfId="0" applyFont="1" applyFill="1" applyBorder="1" applyAlignment="1">
      <alignment horizontal="center" vertical="center" wrapText="1" readingOrder="2"/>
    </xf>
    <xf numFmtId="0" fontId="61" fillId="32" borderId="72" xfId="0" applyFont="1" applyFill="1" applyBorder="1" applyAlignment="1">
      <alignment horizontal="center" vertical="center" wrapText="1" readingOrder="2"/>
    </xf>
    <xf numFmtId="0" fontId="61" fillId="32" borderId="24" xfId="0" applyFont="1" applyFill="1" applyBorder="1" applyAlignment="1">
      <alignment horizontal="right" vertical="top" wrapText="1" readingOrder="2"/>
    </xf>
    <xf numFmtId="0" fontId="50" fillId="6" borderId="1" xfId="0" applyFont="1" applyFill="1" applyBorder="1" applyAlignment="1">
      <alignment horizontal="center" vertical="center" wrapText="1" readingOrder="2"/>
    </xf>
    <xf numFmtId="0" fontId="40" fillId="4" borderId="1" xfId="0" applyFont="1" applyFill="1" applyBorder="1" applyAlignment="1">
      <alignment horizontal="right" indent="19"/>
    </xf>
    <xf numFmtId="0" fontId="41" fillId="4" borderId="1" xfId="0" applyFont="1" applyFill="1" applyBorder="1" applyAlignment="1">
      <alignment horizontal="center"/>
    </xf>
    <xf numFmtId="0" fontId="40" fillId="4" borderId="1" xfId="0" applyFont="1" applyFill="1" applyBorder="1" applyAlignment="1">
      <alignment horizontal="center"/>
    </xf>
    <xf numFmtId="0" fontId="46" fillId="4" borderId="1" xfId="0" applyFont="1" applyFill="1" applyBorder="1" applyAlignment="1">
      <alignment horizontal="right" indent="19"/>
    </xf>
    <xf numFmtId="0" fontId="46" fillId="4" borderId="1" xfId="0" applyFont="1" applyFill="1" applyBorder="1" applyAlignment="1">
      <alignment horizontal="center"/>
    </xf>
    <xf numFmtId="0" fontId="21" fillId="32" borderId="33" xfId="0" applyFont="1" applyFill="1" applyBorder="1" applyAlignment="1">
      <alignment horizontal="center" vertical="center" wrapText="1" readingOrder="2"/>
    </xf>
    <xf numFmtId="0" fontId="49" fillId="32" borderId="24" xfId="0" applyFont="1" applyFill="1" applyBorder="1" applyAlignment="1">
      <alignment horizontal="right" vertical="center" indent="2" readingOrder="2"/>
    </xf>
    <xf numFmtId="0" fontId="49" fillId="0" borderId="72" xfId="0" applyFont="1" applyBorder="1" applyAlignment="1">
      <alignment horizontal="right" vertical="center" wrapText="1" indent="2" readingOrder="2"/>
    </xf>
    <xf numFmtId="0" fontId="61" fillId="32" borderId="29" xfId="0" applyFont="1" applyFill="1" applyBorder="1" applyAlignment="1">
      <alignment horizontal="right" vertical="top" readingOrder="2"/>
    </xf>
    <xf numFmtId="0" fontId="61" fillId="32" borderId="24" xfId="0" applyFont="1" applyFill="1" applyBorder="1" applyAlignment="1">
      <alignment horizontal="right" vertical="center" readingOrder="2"/>
    </xf>
    <xf numFmtId="0" fontId="40" fillId="25" borderId="1" xfId="1" applyFont="1" applyFill="1" applyAlignment="1">
      <alignment horizontal="right"/>
    </xf>
    <xf numFmtId="0" fontId="47" fillId="25" borderId="1" xfId="1" applyFont="1" applyFill="1" applyAlignment="1">
      <alignment horizontal="right"/>
    </xf>
    <xf numFmtId="0" fontId="88" fillId="25" borderId="1" xfId="1" applyFont="1" applyFill="1" applyAlignment="1">
      <alignment horizontal="right"/>
    </xf>
    <xf numFmtId="0" fontId="18" fillId="25" borderId="1" xfId="1" applyFont="1" applyFill="1" applyAlignment="1">
      <alignment horizontal="right"/>
    </xf>
    <xf numFmtId="0" fontId="36" fillId="0" borderId="1" xfId="1" applyFont="1" applyAlignment="1">
      <alignment horizontal="center" vertical="center" wrapText="1"/>
    </xf>
    <xf numFmtId="0" fontId="16" fillId="0" borderId="1" xfId="1" applyAlignment="1">
      <alignment vertical="center"/>
    </xf>
    <xf numFmtId="0" fontId="41" fillId="0" borderId="0" xfId="0" applyFont="1" applyAlignment="1">
      <alignment horizontal="right"/>
    </xf>
    <xf numFmtId="0" fontId="40" fillId="0" borderId="1" xfId="0" applyFont="1" applyBorder="1" applyAlignment="1" applyProtection="1">
      <alignment vertical="center" readingOrder="2"/>
      <protection hidden="1"/>
    </xf>
    <xf numFmtId="0" fontId="80" fillId="0" borderId="1" xfId="0" applyFont="1" applyBorder="1" applyProtection="1">
      <protection hidden="1"/>
    </xf>
    <xf numFmtId="0" fontId="89" fillId="0" borderId="0" xfId="0" applyFont="1" applyAlignment="1">
      <alignment horizontal="right"/>
    </xf>
    <xf numFmtId="0" fontId="40" fillId="4" borderId="1" xfId="0" applyFont="1" applyFill="1" applyBorder="1" applyAlignment="1">
      <alignment horizontal="right" indent="1"/>
    </xf>
    <xf numFmtId="0" fontId="90" fillId="0" borderId="0" xfId="0" applyFont="1" applyProtection="1">
      <protection hidden="1"/>
    </xf>
    <xf numFmtId="0" fontId="87" fillId="4" borderId="1" xfId="0" applyFont="1" applyFill="1" applyBorder="1" applyAlignment="1" applyProtection="1">
      <alignment vertical="center" readingOrder="2"/>
      <protection hidden="1"/>
    </xf>
    <xf numFmtId="0" fontId="86" fillId="4" borderId="1" xfId="0" applyFont="1" applyFill="1" applyBorder="1" applyAlignment="1" applyProtection="1">
      <alignment vertical="center" readingOrder="2"/>
      <protection hidden="1"/>
    </xf>
    <xf numFmtId="0" fontId="36" fillId="29" borderId="1" xfId="1" applyFont="1" applyFill="1" applyAlignment="1" applyProtection="1">
      <alignment horizontal="right" vertical="center"/>
      <protection hidden="1"/>
    </xf>
    <xf numFmtId="0" fontId="36" fillId="0" borderId="1" xfId="1" applyFont="1" applyAlignment="1" applyProtection="1">
      <alignment horizontal="right" vertical="center"/>
      <protection hidden="1"/>
    </xf>
    <xf numFmtId="0" fontId="86" fillId="4" borderId="1" xfId="0" applyFont="1" applyFill="1" applyBorder="1" applyAlignment="1" applyProtection="1">
      <alignment horizontal="right" vertical="center" readingOrder="2"/>
      <protection hidden="1"/>
    </xf>
    <xf numFmtId="0" fontId="92" fillId="7" borderId="32" xfId="1" applyFont="1" applyFill="1" applyBorder="1" applyAlignment="1" applyProtection="1">
      <alignment vertical="center"/>
      <protection hidden="1"/>
    </xf>
    <xf numFmtId="0" fontId="19" fillId="7" borderId="1" xfId="1" applyFont="1" applyFill="1" applyAlignment="1" applyProtection="1">
      <alignment horizontal="right" vertical="center" wrapText="1"/>
      <protection hidden="1"/>
    </xf>
    <xf numFmtId="0" fontId="50" fillId="0" borderId="35" xfId="1" applyFont="1" applyBorder="1" applyAlignment="1" applyProtection="1">
      <alignment horizontal="right" vertical="center"/>
      <protection hidden="1"/>
    </xf>
    <xf numFmtId="0" fontId="50" fillId="0" borderId="24" xfId="1" applyFont="1" applyBorder="1" applyAlignment="1" applyProtection="1">
      <alignment horizontal="center" vertical="center" wrapText="1" readingOrder="2"/>
      <protection hidden="1"/>
    </xf>
    <xf numFmtId="0" fontId="86" fillId="0" borderId="24" xfId="1" applyFont="1" applyBorder="1" applyAlignment="1" applyProtection="1">
      <alignment horizontal="center" vertical="center"/>
      <protection hidden="1"/>
    </xf>
    <xf numFmtId="0" fontId="86" fillId="0" borderId="1" xfId="1" applyFont="1" applyAlignment="1" applyProtection="1">
      <alignment horizontal="right" vertical="center"/>
      <protection hidden="1"/>
    </xf>
    <xf numFmtId="0" fontId="86" fillId="4" borderId="26" xfId="1" applyFont="1" applyFill="1" applyBorder="1" applyAlignment="1" applyProtection="1">
      <alignment horizontal="right" vertical="center"/>
      <protection hidden="1"/>
    </xf>
    <xf numFmtId="0" fontId="86" fillId="4" borderId="112" xfId="1" applyFont="1" applyFill="1" applyBorder="1" applyAlignment="1" applyProtection="1">
      <alignment horizontal="center" vertical="center"/>
      <protection hidden="1"/>
    </xf>
    <xf numFmtId="166" fontId="94" fillId="23" borderId="63" xfId="2" applyNumberFormat="1" applyFont="1" applyFill="1" applyBorder="1" applyAlignment="1" applyProtection="1">
      <alignment horizontal="center" vertical="center"/>
      <protection locked="0"/>
    </xf>
    <xf numFmtId="0" fontId="94" fillId="0" borderId="1" xfId="1" applyFont="1" applyProtection="1">
      <protection hidden="1"/>
    </xf>
    <xf numFmtId="0" fontId="94" fillId="0" borderId="1" xfId="1" applyFont="1" applyAlignment="1" applyProtection="1">
      <alignment vertical="center"/>
      <protection hidden="1"/>
    </xf>
    <xf numFmtId="0" fontId="95" fillId="0" borderId="1" xfId="1" applyFont="1" applyAlignment="1" applyProtection="1">
      <alignment horizontal="right" vertical="center"/>
      <protection hidden="1"/>
    </xf>
    <xf numFmtId="165" fontId="95" fillId="0" borderId="1" xfId="1" applyNumberFormat="1" applyFont="1" applyAlignment="1" applyProtection="1">
      <alignment horizontal="center" vertical="center"/>
      <protection hidden="1"/>
    </xf>
    <xf numFmtId="0" fontId="95" fillId="0" borderId="1" xfId="1" applyFont="1" applyAlignment="1" applyProtection="1">
      <alignment horizontal="center" vertical="center"/>
      <protection hidden="1"/>
    </xf>
    <xf numFmtId="164" fontId="95" fillId="0" borderId="1" xfId="1" applyNumberFormat="1" applyFont="1" applyAlignment="1" applyProtection="1">
      <alignment horizontal="center" vertical="center"/>
      <protection hidden="1"/>
    </xf>
    <xf numFmtId="0" fontId="97" fillId="0" borderId="1" xfId="1" applyFont="1" applyAlignment="1" applyProtection="1">
      <alignment vertical="center"/>
      <protection hidden="1"/>
    </xf>
    <xf numFmtId="0" fontId="50" fillId="25" borderId="32" xfId="1" applyFont="1" applyFill="1" applyBorder="1" applyAlignment="1" applyProtection="1">
      <alignment vertical="center" wrapText="1" readingOrder="2"/>
      <protection hidden="1"/>
    </xf>
    <xf numFmtId="0" fontId="50" fillId="25" borderId="1" xfId="1" applyFont="1" applyFill="1" applyAlignment="1" applyProtection="1">
      <alignment vertical="center" wrapText="1" readingOrder="2"/>
      <protection hidden="1"/>
    </xf>
    <xf numFmtId="0" fontId="86" fillId="25" borderId="1" xfId="1" applyFont="1" applyFill="1" applyAlignment="1" applyProtection="1">
      <alignment vertical="center" wrapText="1" readingOrder="2"/>
      <protection hidden="1"/>
    </xf>
    <xf numFmtId="0" fontId="96" fillId="0" borderId="26" xfId="1" applyFont="1" applyBorder="1" applyAlignment="1" applyProtection="1">
      <alignment horizontal="center" vertical="center" wrapText="1" readingOrder="2"/>
      <protection hidden="1"/>
    </xf>
    <xf numFmtId="166" fontId="95" fillId="7" borderId="51" xfId="2" applyNumberFormat="1" applyFont="1" applyFill="1" applyBorder="1" applyAlignment="1" applyProtection="1">
      <alignment horizontal="center" vertical="center"/>
      <protection hidden="1"/>
    </xf>
    <xf numFmtId="0" fontId="94" fillId="0" borderId="24" xfId="1" applyFont="1" applyBorder="1" applyProtection="1">
      <protection hidden="1"/>
    </xf>
    <xf numFmtId="0" fontId="96" fillId="6" borderId="26" xfId="1" applyFont="1" applyFill="1" applyBorder="1" applyAlignment="1" applyProtection="1">
      <alignment horizontal="center" vertical="center" wrapText="1" readingOrder="2"/>
      <protection hidden="1"/>
    </xf>
    <xf numFmtId="166" fontId="94" fillId="4" borderId="63" xfId="2" applyNumberFormat="1" applyFont="1" applyFill="1" applyBorder="1" applyAlignment="1" applyProtection="1">
      <alignment horizontal="center" vertical="center"/>
      <protection hidden="1"/>
    </xf>
    <xf numFmtId="0" fontId="96" fillId="0" borderId="24" xfId="1" applyFont="1" applyBorder="1" applyAlignment="1" applyProtection="1">
      <alignment horizontal="center" vertical="center" wrapText="1" readingOrder="2"/>
      <protection hidden="1"/>
    </xf>
    <xf numFmtId="166" fontId="95" fillId="4" borderId="64" xfId="2" applyNumberFormat="1" applyFont="1" applyFill="1" applyBorder="1" applyAlignment="1" applyProtection="1">
      <alignment horizontal="center" vertical="center"/>
      <protection hidden="1"/>
    </xf>
    <xf numFmtId="166" fontId="95" fillId="4" borderId="40" xfId="2" applyNumberFormat="1" applyFont="1" applyFill="1" applyBorder="1" applyAlignment="1" applyProtection="1">
      <alignment horizontal="center" vertical="center"/>
      <protection hidden="1"/>
    </xf>
    <xf numFmtId="0" fontId="98" fillId="6" borderId="26" xfId="1" applyFont="1" applyFill="1" applyBorder="1" applyAlignment="1" applyProtection="1">
      <alignment horizontal="center" vertical="center" wrapText="1" readingOrder="2"/>
      <protection hidden="1"/>
    </xf>
    <xf numFmtId="166" fontId="95" fillId="4" borderId="63" xfId="2" applyNumberFormat="1" applyFont="1" applyFill="1" applyBorder="1" applyAlignment="1" applyProtection="1">
      <alignment horizontal="center" vertical="center"/>
      <protection hidden="1"/>
    </xf>
    <xf numFmtId="0" fontId="96" fillId="0" borderId="1" xfId="1" applyFont="1" applyAlignment="1" applyProtection="1">
      <alignment wrapText="1"/>
      <protection hidden="1"/>
    </xf>
    <xf numFmtId="0" fontId="96" fillId="0" borderId="1" xfId="1" applyFont="1" applyProtection="1">
      <protection hidden="1"/>
    </xf>
    <xf numFmtId="0" fontId="50" fillId="25" borderId="1" xfId="1" applyFont="1" applyFill="1" applyAlignment="1" applyProtection="1">
      <alignment horizontal="center" vertical="center" wrapText="1" readingOrder="2"/>
      <protection hidden="1"/>
    </xf>
    <xf numFmtId="0" fontId="50" fillId="25" borderId="1" xfId="1" applyFont="1" applyFill="1" applyAlignment="1" applyProtection="1">
      <alignment horizontal="center" vertical="center" readingOrder="2"/>
      <protection hidden="1"/>
    </xf>
    <xf numFmtId="0" fontId="50" fillId="25" borderId="1" xfId="1" applyFont="1" applyFill="1" applyAlignment="1" applyProtection="1">
      <alignment vertical="center" readingOrder="2"/>
      <protection hidden="1"/>
    </xf>
    <xf numFmtId="0" fontId="86" fillId="25" borderId="1" xfId="1" applyFont="1" applyFill="1" applyAlignment="1" applyProtection="1">
      <alignment vertical="center" readingOrder="2"/>
      <protection hidden="1"/>
    </xf>
    <xf numFmtId="0" fontId="50" fillId="25" borderId="32" xfId="1" applyFont="1" applyFill="1" applyBorder="1" applyAlignment="1" applyProtection="1">
      <alignment horizontal="right" vertical="center" wrapText="1" readingOrder="2"/>
      <protection hidden="1"/>
    </xf>
    <xf numFmtId="0" fontId="87" fillId="4" borderId="40" xfId="1" applyFont="1" applyFill="1" applyBorder="1" applyAlignment="1" applyProtection="1">
      <alignment vertical="center"/>
      <protection hidden="1"/>
    </xf>
    <xf numFmtId="0" fontId="92" fillId="4" borderId="41" xfId="1" applyFont="1" applyFill="1" applyBorder="1" applyAlignment="1" applyProtection="1">
      <alignment vertical="center"/>
      <protection hidden="1"/>
    </xf>
    <xf numFmtId="0" fontId="92" fillId="4" borderId="42" xfId="1" applyFont="1" applyFill="1" applyBorder="1" applyAlignment="1" applyProtection="1">
      <alignment vertical="center"/>
      <protection hidden="1"/>
    </xf>
    <xf numFmtId="0" fontId="92" fillId="4" borderId="43" xfId="1" applyFont="1" applyFill="1" applyBorder="1" applyAlignment="1" applyProtection="1">
      <alignment vertical="center"/>
      <protection hidden="1"/>
    </xf>
    <xf numFmtId="0" fontId="92" fillId="4" borderId="1" xfId="1" applyFont="1" applyFill="1" applyAlignment="1" applyProtection="1">
      <alignment horizontal="center" vertical="center"/>
      <protection hidden="1"/>
    </xf>
    <xf numFmtId="0" fontId="92" fillId="4" borderId="44" xfId="1" applyFont="1" applyFill="1" applyBorder="1" applyAlignment="1" applyProtection="1">
      <alignment horizontal="center" vertical="center"/>
      <protection hidden="1"/>
    </xf>
    <xf numFmtId="0" fontId="92" fillId="4" borderId="43" xfId="1" applyFont="1" applyFill="1" applyBorder="1" applyAlignment="1" applyProtection="1">
      <alignment horizontal="center"/>
      <protection hidden="1"/>
    </xf>
    <xf numFmtId="169" fontId="92" fillId="4" borderId="1" xfId="1" applyNumberFormat="1" applyFont="1" applyFill="1" applyAlignment="1" applyProtection="1">
      <alignment horizontal="center" vertical="center"/>
      <protection hidden="1"/>
    </xf>
    <xf numFmtId="2" fontId="92" fillId="4" borderId="1" xfId="1" applyNumberFormat="1" applyFont="1" applyFill="1" applyAlignment="1" applyProtection="1">
      <alignment horizontal="center" vertical="center"/>
      <protection hidden="1"/>
    </xf>
    <xf numFmtId="2" fontId="92" fillId="4" borderId="44" xfId="1" applyNumberFormat="1" applyFont="1" applyFill="1" applyBorder="1" applyAlignment="1" applyProtection="1">
      <alignment horizontal="center" vertical="center"/>
      <protection hidden="1"/>
    </xf>
    <xf numFmtId="164" fontId="92" fillId="4" borderId="1" xfId="1" applyNumberFormat="1" applyFont="1" applyFill="1" applyAlignment="1" applyProtection="1">
      <alignment horizontal="center" vertical="center"/>
      <protection hidden="1"/>
    </xf>
    <xf numFmtId="0" fontId="92" fillId="4" borderId="45" xfId="1" applyFont="1" applyFill="1" applyBorder="1" applyAlignment="1" applyProtection="1">
      <alignment horizontal="center"/>
      <protection hidden="1"/>
    </xf>
    <xf numFmtId="164" fontId="92" fillId="4" borderId="46" xfId="1" applyNumberFormat="1" applyFont="1" applyFill="1" applyBorder="1" applyAlignment="1" applyProtection="1">
      <alignment horizontal="center" vertical="center"/>
      <protection hidden="1"/>
    </xf>
    <xf numFmtId="2" fontId="92" fillId="4" borderId="46" xfId="1" applyNumberFormat="1" applyFont="1" applyFill="1" applyBorder="1" applyAlignment="1" applyProtection="1">
      <alignment horizontal="center" vertical="center"/>
      <protection hidden="1"/>
    </xf>
    <xf numFmtId="2" fontId="92" fillId="4" borderId="47" xfId="1" applyNumberFormat="1" applyFont="1" applyFill="1" applyBorder="1" applyAlignment="1" applyProtection="1">
      <alignment horizontal="center" vertical="center"/>
      <protection hidden="1"/>
    </xf>
    <xf numFmtId="0" fontId="92" fillId="4" borderId="1" xfId="1" applyFont="1" applyFill="1" applyAlignment="1" applyProtection="1">
      <alignment horizontal="right" vertical="center"/>
      <protection hidden="1"/>
    </xf>
    <xf numFmtId="0" fontId="77" fillId="29" borderId="1" xfId="1" applyFont="1" applyFill="1" applyAlignment="1" applyProtection="1">
      <alignment horizontal="right" vertical="center"/>
      <protection hidden="1"/>
    </xf>
    <xf numFmtId="0" fontId="21" fillId="7" borderId="1" xfId="1" applyFont="1" applyFill="1" applyAlignment="1" applyProtection="1">
      <alignment vertical="center"/>
      <protection hidden="1"/>
    </xf>
    <xf numFmtId="0" fontId="36" fillId="0" borderId="30" xfId="1" applyFont="1" applyBorder="1" applyAlignment="1" applyProtection="1">
      <alignment horizontal="right" vertical="center"/>
      <protection hidden="1"/>
    </xf>
    <xf numFmtId="0" fontId="16" fillId="0" borderId="114" xfId="1" applyBorder="1" applyAlignment="1" applyProtection="1">
      <alignment vertical="center"/>
      <protection hidden="1"/>
    </xf>
    <xf numFmtId="0" fontId="18" fillId="10" borderId="29" xfId="1" applyFont="1" applyFill="1" applyBorder="1" applyAlignment="1" applyProtection="1">
      <alignment horizontal="right" vertical="center" indent="4" readingOrder="2"/>
      <protection hidden="1"/>
    </xf>
    <xf numFmtId="0" fontId="86" fillId="4" borderId="29" xfId="1" applyFont="1" applyFill="1" applyBorder="1" applyAlignment="1" applyProtection="1">
      <alignment vertical="center"/>
      <protection hidden="1"/>
    </xf>
    <xf numFmtId="0" fontId="54" fillId="25" borderId="27" xfId="1" applyFont="1" applyFill="1" applyBorder="1" applyAlignment="1" applyProtection="1">
      <alignment horizontal="center" vertical="center" wrapText="1"/>
      <protection hidden="1"/>
    </xf>
    <xf numFmtId="0" fontId="54" fillId="25" borderId="27" xfId="1" applyFont="1" applyFill="1" applyBorder="1" applyAlignment="1" applyProtection="1">
      <alignment horizontal="right" vertical="center"/>
      <protection hidden="1"/>
    </xf>
    <xf numFmtId="0" fontId="54" fillId="25" borderId="27" xfId="1" applyFont="1" applyFill="1" applyBorder="1" applyAlignment="1" applyProtection="1">
      <alignment horizontal="center" vertical="center"/>
      <protection hidden="1"/>
    </xf>
    <xf numFmtId="0" fontId="54" fillId="25" borderId="26" xfId="1" applyFont="1" applyFill="1" applyBorder="1" applyAlignment="1" applyProtection="1">
      <alignment horizontal="center" vertical="center"/>
      <protection hidden="1"/>
    </xf>
    <xf numFmtId="2" fontId="29" fillId="0" borderId="1" xfId="1" applyNumberFormat="1" applyFont="1" applyAlignment="1" applyProtection="1">
      <alignment vertical="center"/>
      <protection hidden="1"/>
    </xf>
    <xf numFmtId="0" fontId="38" fillId="0" borderId="1" xfId="1" applyFont="1" applyAlignment="1" applyProtection="1">
      <alignment horizontal="right" readingOrder="2"/>
      <protection hidden="1"/>
    </xf>
    <xf numFmtId="0" fontId="38" fillId="31" borderId="35" xfId="1" applyFont="1" applyFill="1" applyBorder="1" applyProtection="1">
      <protection hidden="1"/>
    </xf>
    <xf numFmtId="0" fontId="86" fillId="4" borderId="1" xfId="0" applyFont="1" applyFill="1" applyBorder="1" applyAlignment="1">
      <alignment horizontal="right"/>
    </xf>
    <xf numFmtId="0" fontId="99" fillId="4" borderId="1" xfId="0" applyFont="1" applyFill="1" applyBorder="1" applyProtection="1">
      <protection hidden="1"/>
    </xf>
    <xf numFmtId="0" fontId="100" fillId="0" borderId="29" xfId="1" applyFont="1" applyBorder="1" applyAlignment="1" applyProtection="1">
      <alignment horizontal="right" vertical="center"/>
      <protection hidden="1"/>
    </xf>
    <xf numFmtId="0" fontId="94" fillId="7" borderId="32" xfId="1" applyFont="1" applyFill="1" applyBorder="1" applyAlignment="1" applyProtection="1">
      <alignment vertical="center"/>
      <protection hidden="1"/>
    </xf>
    <xf numFmtId="0" fontId="86" fillId="7" borderId="32" xfId="1" applyFont="1" applyFill="1" applyBorder="1" applyAlignment="1" applyProtection="1">
      <alignment vertical="center"/>
      <protection hidden="1"/>
    </xf>
    <xf numFmtId="0" fontId="94" fillId="7" borderId="34" xfId="1" applyFont="1" applyFill="1" applyBorder="1" applyAlignment="1" applyProtection="1">
      <alignment vertical="center"/>
      <protection hidden="1"/>
    </xf>
    <xf numFmtId="0" fontId="79" fillId="4" borderId="1" xfId="0" applyFont="1" applyFill="1" applyBorder="1" applyAlignment="1" applyProtection="1">
      <alignment vertical="center" readingOrder="2"/>
      <protection hidden="1"/>
    </xf>
    <xf numFmtId="0" fontId="94" fillId="6" borderId="32" xfId="1" applyFont="1" applyFill="1" applyBorder="1" applyAlignment="1" applyProtection="1">
      <alignment vertical="center"/>
      <protection hidden="1"/>
    </xf>
    <xf numFmtId="0" fontId="94" fillId="6" borderId="1" xfId="1" applyFont="1" applyFill="1" applyAlignment="1" applyProtection="1">
      <alignment vertical="center"/>
      <protection hidden="1"/>
    </xf>
    <xf numFmtId="0" fontId="86" fillId="6" borderId="32" xfId="1" applyFont="1" applyFill="1" applyBorder="1" applyAlignment="1" applyProtection="1">
      <alignment vertical="center"/>
      <protection hidden="1"/>
    </xf>
    <xf numFmtId="0" fontId="94" fillId="6" borderId="34" xfId="1" applyFont="1" applyFill="1" applyBorder="1" applyAlignment="1" applyProtection="1">
      <alignment vertical="center"/>
      <protection hidden="1"/>
    </xf>
    <xf numFmtId="0" fontId="94" fillId="6" borderId="35" xfId="1" applyFont="1" applyFill="1" applyBorder="1" applyAlignment="1" applyProtection="1">
      <alignment vertical="center"/>
      <protection hidden="1"/>
    </xf>
    <xf numFmtId="0" fontId="86" fillId="7" borderId="29" xfId="1" applyFont="1" applyFill="1" applyBorder="1" applyAlignment="1" applyProtection="1">
      <alignment horizontal="right" vertical="center" readingOrder="2"/>
      <protection hidden="1"/>
    </xf>
    <xf numFmtId="0" fontId="101" fillId="7" borderId="55" xfId="1" applyFont="1" applyFill="1" applyBorder="1" applyAlignment="1" applyProtection="1">
      <alignment horizontal="right" vertical="center"/>
      <protection hidden="1"/>
    </xf>
    <xf numFmtId="0" fontId="87" fillId="19" borderId="29" xfId="1" applyFont="1" applyFill="1" applyBorder="1" applyAlignment="1" applyProtection="1">
      <alignment vertical="center"/>
      <protection hidden="1"/>
    </xf>
    <xf numFmtId="43" fontId="101" fillId="4" borderId="55" xfId="2" applyFont="1" applyFill="1" applyBorder="1" applyAlignment="1" applyProtection="1">
      <alignment horizontal="center" vertical="center"/>
      <protection hidden="1"/>
    </xf>
    <xf numFmtId="0" fontId="40" fillId="0" borderId="1" xfId="0" applyFont="1" applyBorder="1" applyAlignment="1" applyProtection="1">
      <alignment vertical="center" wrapText="1" readingOrder="2"/>
      <protection hidden="1"/>
    </xf>
    <xf numFmtId="0" fontId="38" fillId="0" borderId="30" xfId="1" applyFont="1" applyBorder="1" applyAlignment="1" applyProtection="1">
      <alignment vertical="center"/>
      <protection hidden="1"/>
    </xf>
    <xf numFmtId="0" fontId="38" fillId="0" borderId="35" xfId="1" applyFont="1" applyBorder="1" applyAlignment="1" applyProtection="1">
      <alignment vertical="center"/>
      <protection hidden="1"/>
    </xf>
    <xf numFmtId="0" fontId="38" fillId="0" borderId="31" xfId="1" applyFont="1" applyBorder="1" applyAlignment="1" applyProtection="1">
      <alignment vertical="center"/>
      <protection hidden="1"/>
    </xf>
    <xf numFmtId="0" fontId="38" fillId="0" borderId="33" xfId="1" applyFont="1" applyBorder="1" applyAlignment="1" applyProtection="1">
      <alignment vertical="center"/>
      <protection hidden="1"/>
    </xf>
    <xf numFmtId="0" fontId="38" fillId="0" borderId="36" xfId="1" applyFont="1" applyBorder="1" applyAlignment="1" applyProtection="1">
      <alignment vertical="center"/>
      <protection hidden="1"/>
    </xf>
    <xf numFmtId="0" fontId="47" fillId="0" borderId="1" xfId="1" applyFont="1" applyAlignment="1" applyProtection="1">
      <alignment vertical="top"/>
      <protection hidden="1"/>
    </xf>
    <xf numFmtId="0" fontId="46" fillId="4" borderId="40" xfId="1" applyFont="1" applyFill="1" applyBorder="1" applyAlignment="1" applyProtection="1">
      <alignment vertical="center"/>
      <protection hidden="1"/>
    </xf>
    <xf numFmtId="0" fontId="46" fillId="4" borderId="41" xfId="1" applyFont="1" applyFill="1" applyBorder="1" applyAlignment="1" applyProtection="1">
      <alignment vertical="center"/>
      <protection hidden="1"/>
    </xf>
    <xf numFmtId="0" fontId="46" fillId="4" borderId="42" xfId="1" applyFont="1" applyFill="1" applyBorder="1" applyAlignment="1" applyProtection="1">
      <alignment vertical="center"/>
      <protection hidden="1"/>
    </xf>
    <xf numFmtId="0" fontId="46" fillId="4" borderId="43" xfId="1" applyFont="1" applyFill="1" applyBorder="1" applyAlignment="1" applyProtection="1">
      <alignment vertical="center"/>
      <protection hidden="1"/>
    </xf>
    <xf numFmtId="0" fontId="46" fillId="4" borderId="1" xfId="1" applyFont="1" applyFill="1" applyAlignment="1" applyProtection="1">
      <alignment horizontal="center" vertical="center" wrapText="1"/>
      <protection hidden="1"/>
    </xf>
    <xf numFmtId="0" fontId="46" fillId="4" borderId="44" xfId="1" applyFont="1" applyFill="1" applyBorder="1" applyAlignment="1" applyProtection="1">
      <alignment horizontal="center" vertical="center" wrapText="1"/>
      <protection hidden="1"/>
    </xf>
    <xf numFmtId="0" fontId="46" fillId="4" borderId="43" xfId="1" applyFont="1" applyFill="1" applyBorder="1" applyAlignment="1" applyProtection="1">
      <alignment horizontal="center"/>
      <protection hidden="1"/>
    </xf>
    <xf numFmtId="2" fontId="46" fillId="4" borderId="1" xfId="1" applyNumberFormat="1" applyFont="1" applyFill="1" applyAlignment="1" applyProtection="1">
      <alignment horizontal="center" vertical="center"/>
      <protection hidden="1"/>
    </xf>
    <xf numFmtId="2" fontId="46" fillId="4" borderId="44" xfId="1" applyNumberFormat="1" applyFont="1" applyFill="1" applyBorder="1" applyAlignment="1" applyProtection="1">
      <alignment vertical="center"/>
      <protection hidden="1"/>
    </xf>
    <xf numFmtId="0" fontId="46" fillId="4" borderId="45" xfId="1" applyFont="1" applyFill="1" applyBorder="1" applyAlignment="1" applyProtection="1">
      <alignment horizontal="center"/>
      <protection hidden="1"/>
    </xf>
    <xf numFmtId="2" fontId="46" fillId="4" borderId="46" xfId="1" applyNumberFormat="1" applyFont="1" applyFill="1" applyBorder="1" applyAlignment="1" applyProtection="1">
      <alignment horizontal="center" vertical="center"/>
      <protection hidden="1"/>
    </xf>
    <xf numFmtId="2" fontId="46" fillId="4" borderId="47" xfId="1" applyNumberFormat="1" applyFont="1" applyFill="1" applyBorder="1" applyAlignment="1" applyProtection="1">
      <alignment vertical="center"/>
      <protection hidden="1"/>
    </xf>
    <xf numFmtId="0" fontId="103" fillId="4" borderId="1" xfId="1" applyFont="1" applyFill="1" applyAlignment="1" applyProtection="1">
      <alignment vertical="center"/>
      <protection hidden="1"/>
    </xf>
    <xf numFmtId="0" fontId="102" fillId="0" borderId="1" xfId="1" applyFont="1" applyAlignment="1" applyProtection="1">
      <alignment vertical="center"/>
      <protection hidden="1"/>
    </xf>
    <xf numFmtId="0" fontId="103" fillId="0" borderId="1" xfId="1" applyFont="1" applyAlignment="1" applyProtection="1">
      <alignment vertical="center"/>
      <protection hidden="1"/>
    </xf>
    <xf numFmtId="0" fontId="34" fillId="0" borderId="24" xfId="1" applyFont="1" applyBorder="1" applyAlignment="1" applyProtection="1">
      <alignment horizontal="right" vertical="center"/>
      <protection hidden="1"/>
    </xf>
    <xf numFmtId="0" fontId="34" fillId="4" borderId="1" xfId="1" applyFont="1" applyFill="1" applyAlignment="1" applyProtection="1">
      <alignment horizontal="right" vertical="center"/>
      <protection hidden="1"/>
    </xf>
    <xf numFmtId="0" fontId="34" fillId="4" borderId="1" xfId="1" applyFont="1" applyFill="1" applyAlignment="1" applyProtection="1">
      <alignment horizontal="center" vertical="center"/>
      <protection hidden="1"/>
    </xf>
    <xf numFmtId="0" fontId="87" fillId="4" borderId="1" xfId="0" applyFont="1" applyFill="1" applyBorder="1" applyAlignment="1" applyProtection="1">
      <alignment vertical="center" wrapText="1" readingOrder="2"/>
      <protection hidden="1"/>
    </xf>
    <xf numFmtId="0" fontId="34" fillId="4" borderId="1" xfId="1" applyFont="1" applyFill="1" applyAlignment="1" applyProtection="1">
      <alignment vertical="center"/>
      <protection hidden="1"/>
    </xf>
    <xf numFmtId="0" fontId="105" fillId="4" borderId="1" xfId="0" applyFont="1" applyFill="1" applyBorder="1" applyProtection="1">
      <protection hidden="1"/>
    </xf>
    <xf numFmtId="0" fontId="34" fillId="0" borderId="1" xfId="1" applyFont="1" applyAlignment="1" applyProtection="1">
      <alignment horizontal="center" vertical="center"/>
      <protection hidden="1"/>
    </xf>
    <xf numFmtId="0" fontId="47" fillId="4" borderId="1" xfId="1" applyFont="1" applyFill="1" applyAlignment="1" applyProtection="1">
      <alignment horizontal="center" vertical="center"/>
      <protection hidden="1"/>
    </xf>
    <xf numFmtId="0" fontId="106" fillId="0" borderId="0" xfId="0" applyFont="1"/>
    <xf numFmtId="0" fontId="106" fillId="4" borderId="0" xfId="0" applyFont="1" applyFill="1" applyProtection="1">
      <protection hidden="1"/>
    </xf>
    <xf numFmtId="0" fontId="40" fillId="4" borderId="1" xfId="0" applyFont="1" applyFill="1" applyBorder="1" applyAlignment="1" applyProtection="1">
      <alignment horizontal="center" vertical="center" readingOrder="2"/>
      <protection hidden="1"/>
    </xf>
    <xf numFmtId="0" fontId="107" fillId="4" borderId="1" xfId="0" applyFont="1" applyFill="1" applyBorder="1" applyProtection="1">
      <protection hidden="1"/>
    </xf>
    <xf numFmtId="0" fontId="79" fillId="29" borderId="1" xfId="1" applyFont="1" applyFill="1" applyAlignment="1" applyProtection="1">
      <alignment horizontal="right" vertical="center" wrapText="1"/>
      <protection hidden="1"/>
    </xf>
    <xf numFmtId="0" fontId="79" fillId="29" borderId="1" xfId="1" applyFont="1" applyFill="1" applyAlignment="1" applyProtection="1">
      <alignment horizontal="right" vertical="center"/>
      <protection hidden="1"/>
    </xf>
    <xf numFmtId="0" fontId="87" fillId="29" borderId="1" xfId="1" applyFont="1" applyFill="1" applyAlignment="1" applyProtection="1">
      <alignment horizontal="center" vertical="center" wrapText="1"/>
      <protection hidden="1"/>
    </xf>
    <xf numFmtId="0" fontId="104" fillId="0" borderId="0" xfId="0" applyFont="1" applyProtection="1">
      <protection hidden="1"/>
    </xf>
    <xf numFmtId="0" fontId="109" fillId="0" borderId="1" xfId="1" applyFont="1" applyAlignment="1" applyProtection="1">
      <alignment vertical="center"/>
      <protection hidden="1"/>
    </xf>
    <xf numFmtId="0" fontId="36" fillId="4" borderId="1" xfId="1" applyFont="1" applyFill="1" applyAlignment="1" applyProtection="1">
      <alignment horizontal="center" vertical="center"/>
      <protection hidden="1"/>
    </xf>
    <xf numFmtId="0" fontId="79" fillId="4" borderId="1" xfId="0" applyFont="1" applyFill="1" applyBorder="1" applyAlignment="1" applyProtection="1">
      <alignment horizontal="center" vertical="center" readingOrder="2"/>
      <protection hidden="1"/>
    </xf>
    <xf numFmtId="0" fontId="110" fillId="4" borderId="0" xfId="0" applyFont="1" applyFill="1" applyProtection="1">
      <protection hidden="1"/>
    </xf>
    <xf numFmtId="0" fontId="62" fillId="10" borderId="30" xfId="1" applyFont="1" applyFill="1" applyBorder="1" applyAlignment="1" applyProtection="1">
      <alignment horizontal="center"/>
      <protection hidden="1"/>
    </xf>
    <xf numFmtId="0" fontId="61" fillId="0" borderId="32" xfId="0" applyFont="1" applyBorder="1" applyAlignment="1">
      <alignment vertical="center" wrapText="1"/>
    </xf>
    <xf numFmtId="0" fontId="49" fillId="9" borderId="30" xfId="0" applyFont="1" applyFill="1" applyBorder="1" applyAlignment="1">
      <alignment horizontal="right" vertical="center" wrapText="1" indent="18" readingOrder="2"/>
    </xf>
    <xf numFmtId="0" fontId="61" fillId="32" borderId="24" xfId="0" applyFont="1" applyFill="1" applyBorder="1" applyAlignment="1">
      <alignment horizontal="center" vertical="center" wrapText="1" readingOrder="2"/>
    </xf>
    <xf numFmtId="0" fontId="61" fillId="32" borderId="32" xfId="0" applyFont="1" applyFill="1" applyBorder="1" applyAlignment="1">
      <alignment horizontal="right" vertical="top" readingOrder="2"/>
    </xf>
    <xf numFmtId="0" fontId="61" fillId="32" borderId="24" xfId="0" applyFont="1" applyFill="1" applyBorder="1" applyAlignment="1">
      <alignment horizontal="right" vertical="center" wrapText="1" readingOrder="2"/>
    </xf>
    <xf numFmtId="0" fontId="49" fillId="9" borderId="24" xfId="0" applyFont="1" applyFill="1" applyBorder="1" applyAlignment="1">
      <alignment horizontal="right" vertical="center" wrapText="1" indent="1" readingOrder="2"/>
    </xf>
    <xf numFmtId="0" fontId="24" fillId="10" borderId="24" xfId="1" applyFont="1" applyFill="1" applyBorder="1" applyAlignment="1" applyProtection="1">
      <alignment horizontal="center" vertical="center" wrapText="1" readingOrder="2"/>
      <protection hidden="1"/>
    </xf>
    <xf numFmtId="0" fontId="108" fillId="0" borderId="0" xfId="0" applyFont="1" applyAlignment="1" applyProtection="1">
      <alignment vertical="center"/>
      <protection hidden="1"/>
    </xf>
    <xf numFmtId="0" fontId="34" fillId="3" borderId="4" xfId="0" applyFont="1" applyFill="1" applyBorder="1" applyAlignment="1" applyProtection="1">
      <alignment horizontal="center" wrapText="1"/>
      <protection hidden="1"/>
    </xf>
    <xf numFmtId="0" fontId="32" fillId="30" borderId="11" xfId="0" applyFont="1" applyFill="1" applyBorder="1" applyAlignment="1" applyProtection="1">
      <alignment horizontal="center"/>
      <protection hidden="1"/>
    </xf>
    <xf numFmtId="0" fontId="32" fillId="30" borderId="18" xfId="0" applyFont="1" applyFill="1" applyBorder="1" applyAlignment="1" applyProtection="1">
      <alignment horizontal="center"/>
      <protection hidden="1"/>
    </xf>
    <xf numFmtId="0" fontId="34" fillId="30" borderId="21" xfId="0" applyFont="1" applyFill="1" applyBorder="1" applyAlignment="1" applyProtection="1">
      <alignment horizontal="center"/>
      <protection hidden="1"/>
    </xf>
    <xf numFmtId="0" fontId="32" fillId="30" borderId="22" xfId="0" applyFont="1" applyFill="1" applyBorder="1" applyAlignment="1" applyProtection="1">
      <alignment horizontal="center"/>
      <protection hidden="1"/>
    </xf>
    <xf numFmtId="0" fontId="34" fillId="30" borderId="22" xfId="0" applyFont="1" applyFill="1" applyBorder="1" applyAlignment="1" applyProtection="1">
      <alignment horizontal="center"/>
      <protection hidden="1"/>
    </xf>
    <xf numFmtId="0" fontId="32" fillId="30" borderId="20" xfId="0" applyFont="1" applyFill="1" applyBorder="1" applyAlignment="1" applyProtection="1">
      <alignment horizontal="center"/>
      <protection hidden="1"/>
    </xf>
    <xf numFmtId="0" fontId="34" fillId="3" borderId="115" xfId="0" applyFont="1" applyFill="1" applyBorder="1" applyAlignment="1" applyProtection="1">
      <alignment horizontal="center"/>
      <protection hidden="1"/>
    </xf>
    <xf numFmtId="0" fontId="34" fillId="30" borderId="116" xfId="0" applyFont="1" applyFill="1" applyBorder="1" applyAlignment="1" applyProtection="1">
      <alignment horizontal="center"/>
      <protection hidden="1"/>
    </xf>
    <xf numFmtId="0" fontId="34" fillId="3" borderId="116" xfId="0" applyFont="1" applyFill="1" applyBorder="1" applyAlignment="1" applyProtection="1">
      <alignment horizontal="center"/>
      <protection hidden="1"/>
    </xf>
    <xf numFmtId="0" fontId="34" fillId="30" borderId="117" xfId="0" applyFont="1" applyFill="1" applyBorder="1" applyAlignment="1" applyProtection="1">
      <alignment horizontal="center"/>
      <protection hidden="1"/>
    </xf>
    <xf numFmtId="0" fontId="112" fillId="0" borderId="2" xfId="0" applyFont="1" applyBorder="1" applyAlignment="1" applyProtection="1">
      <alignment vertical="center"/>
      <protection hidden="1"/>
    </xf>
    <xf numFmtId="0" fontId="34" fillId="0" borderId="0" xfId="0" applyFont="1" applyAlignment="1" applyProtection="1">
      <alignment vertical="center"/>
      <protection hidden="1"/>
    </xf>
    <xf numFmtId="0" fontId="77" fillId="0" borderId="2" xfId="0" applyFont="1" applyBorder="1" applyAlignment="1" applyProtection="1">
      <alignment vertical="center"/>
      <protection hidden="1"/>
    </xf>
    <xf numFmtId="9" fontId="10" fillId="35" borderId="2" xfId="9" applyFont="1" applyFill="1" applyBorder="1" applyAlignment="1">
      <alignment horizontal="center" vertical="center"/>
    </xf>
    <xf numFmtId="0" fontId="24" fillId="10" borderId="24" xfId="1" applyFont="1" applyFill="1" applyBorder="1" applyAlignment="1" applyProtection="1">
      <alignment horizontal="right" vertical="center" readingOrder="2"/>
      <protection hidden="1"/>
    </xf>
    <xf numFmtId="0" fontId="113" fillId="7" borderId="54" xfId="1" applyFont="1" applyFill="1" applyBorder="1" applyAlignment="1" applyProtection="1">
      <alignment horizontal="right" vertical="center"/>
      <protection hidden="1"/>
    </xf>
    <xf numFmtId="0" fontId="93" fillId="7" borderId="54" xfId="1" applyFont="1" applyFill="1" applyBorder="1" applyAlignment="1" applyProtection="1">
      <alignment horizontal="right" vertical="center"/>
      <protection hidden="1"/>
    </xf>
    <xf numFmtId="0" fontId="93" fillId="7" borderId="55" xfId="1" applyFont="1" applyFill="1" applyBorder="1" applyAlignment="1" applyProtection="1">
      <alignment horizontal="right" vertical="center"/>
      <protection hidden="1"/>
    </xf>
    <xf numFmtId="166" fontId="93" fillId="4" borderId="55" xfId="2" applyNumberFormat="1" applyFont="1" applyFill="1" applyBorder="1" applyAlignment="1" applyProtection="1">
      <alignment horizontal="center" vertical="center"/>
      <protection hidden="1"/>
    </xf>
    <xf numFmtId="0" fontId="93" fillId="7" borderId="56" xfId="1" applyFont="1" applyFill="1" applyBorder="1" applyAlignment="1" applyProtection="1">
      <alignment horizontal="right" vertical="center"/>
      <protection hidden="1"/>
    </xf>
    <xf numFmtId="0" fontId="95" fillId="7" borderId="56" xfId="1" applyFont="1" applyFill="1" applyBorder="1" applyAlignment="1" applyProtection="1">
      <alignment vertical="center"/>
      <protection hidden="1"/>
    </xf>
    <xf numFmtId="175" fontId="50" fillId="29" borderId="55" xfId="1" applyNumberFormat="1" applyFont="1" applyFill="1" applyBorder="1" applyAlignment="1" applyProtection="1">
      <alignment horizontal="right" vertical="center"/>
      <protection hidden="1"/>
    </xf>
    <xf numFmtId="0" fontId="32" fillId="0" borderId="55" xfId="1" applyFont="1" applyBorder="1" applyAlignment="1" applyProtection="1">
      <alignment vertical="center"/>
      <protection hidden="1"/>
    </xf>
    <xf numFmtId="0" fontId="113" fillId="7" borderId="56" xfId="1" applyFont="1" applyFill="1" applyBorder="1" applyAlignment="1" applyProtection="1">
      <alignment vertical="center"/>
      <protection hidden="1"/>
    </xf>
    <xf numFmtId="1" fontId="21" fillId="23" borderId="63" xfId="2" applyNumberFormat="1" applyFont="1" applyFill="1" applyBorder="1" applyAlignment="1" applyProtection="1">
      <alignment horizontal="center" vertical="center"/>
      <protection locked="0"/>
    </xf>
    <xf numFmtId="1" fontId="21" fillId="4" borderId="113" xfId="2" applyNumberFormat="1" applyFont="1" applyFill="1" applyBorder="1" applyAlignment="1" applyProtection="1">
      <alignment horizontal="center" vertical="center"/>
    </xf>
    <xf numFmtId="1" fontId="40" fillId="25" borderId="1" xfId="1" applyNumberFormat="1" applyFont="1" applyFill="1" applyAlignment="1">
      <alignment horizontal="center"/>
    </xf>
    <xf numFmtId="1" fontId="83" fillId="25" borderId="1" xfId="1" applyNumberFormat="1" applyFont="1" applyFill="1" applyAlignment="1">
      <alignment horizontal="center"/>
    </xf>
    <xf numFmtId="1" fontId="18" fillId="25" borderId="1" xfId="1" applyNumberFormat="1" applyFont="1" applyFill="1" applyAlignment="1">
      <alignment horizontal="center"/>
    </xf>
    <xf numFmtId="0" fontId="40" fillId="6" borderId="1" xfId="0" applyFont="1" applyFill="1" applyBorder="1" applyAlignment="1">
      <alignment horizontal="right" vertical="center" readingOrder="2"/>
    </xf>
    <xf numFmtId="0" fontId="49" fillId="4" borderId="34" xfId="1" applyFont="1" applyFill="1" applyBorder="1" applyAlignment="1" applyProtection="1">
      <alignment horizontal="center" vertical="center" wrapText="1"/>
      <protection hidden="1"/>
    </xf>
    <xf numFmtId="166" fontId="16" fillId="4" borderId="25" xfId="1" applyNumberFormat="1" applyFill="1" applyBorder="1" applyAlignment="1" applyProtection="1">
      <alignment vertical="center"/>
      <protection hidden="1"/>
    </xf>
    <xf numFmtId="0" fontId="24" fillId="10" borderId="70" xfId="1" applyFont="1" applyFill="1" applyBorder="1" applyAlignment="1" applyProtection="1">
      <alignment horizontal="center" vertical="center" readingOrder="2"/>
      <protection hidden="1"/>
    </xf>
    <xf numFmtId="0" fontId="24" fillId="10" borderId="119" xfId="1" applyFont="1" applyFill="1" applyBorder="1" applyAlignment="1" applyProtection="1">
      <alignment horizontal="center" vertical="center" readingOrder="2"/>
      <protection hidden="1"/>
    </xf>
    <xf numFmtId="166" fontId="26" fillId="26" borderId="46" xfId="2" applyNumberFormat="1" applyFont="1" applyFill="1" applyBorder="1" applyAlignment="1" applyProtection="1">
      <alignment horizontal="center" vertical="center"/>
      <protection hidden="1"/>
    </xf>
    <xf numFmtId="166" fontId="21" fillId="8" borderId="37" xfId="2" applyNumberFormat="1" applyFont="1" applyFill="1" applyBorder="1" applyAlignment="1" applyProtection="1">
      <alignment horizontal="center" vertical="center"/>
      <protection locked="0"/>
    </xf>
    <xf numFmtId="166" fontId="21" fillId="8" borderId="72" xfId="2" applyNumberFormat="1" applyFont="1" applyFill="1" applyBorder="1" applyAlignment="1" applyProtection="1">
      <alignment horizontal="center" vertical="center"/>
      <protection locked="0"/>
    </xf>
    <xf numFmtId="166" fontId="21" fillId="8" borderId="25" xfId="2" applyNumberFormat="1" applyFont="1" applyFill="1" applyBorder="1" applyAlignment="1" applyProtection="1">
      <alignment horizontal="center" vertical="center"/>
      <protection locked="0"/>
    </xf>
    <xf numFmtId="0" fontId="24" fillId="10" borderId="118" xfId="1" applyFont="1" applyFill="1" applyBorder="1" applyAlignment="1" applyProtection="1">
      <alignment horizontal="center" vertical="center" wrapText="1" readingOrder="2"/>
      <protection hidden="1"/>
    </xf>
    <xf numFmtId="0" fontId="24" fillId="10" borderId="119" xfId="1" applyFont="1" applyFill="1" applyBorder="1" applyAlignment="1" applyProtection="1">
      <alignment horizontal="center" vertical="center" wrapText="1" readingOrder="2"/>
      <protection hidden="1"/>
    </xf>
    <xf numFmtId="166" fontId="21" fillId="23" borderId="45" xfId="2" applyNumberFormat="1" applyFont="1" applyFill="1" applyBorder="1" applyAlignment="1" applyProtection="1">
      <alignment horizontal="center" vertical="center"/>
      <protection locked="0"/>
    </xf>
    <xf numFmtId="0" fontId="18" fillId="10" borderId="28" xfId="1" applyFont="1" applyFill="1" applyBorder="1" applyAlignment="1" applyProtection="1">
      <alignment horizontal="center" vertical="center" wrapText="1" readingOrder="2"/>
      <protection hidden="1"/>
    </xf>
    <xf numFmtId="0" fontId="18" fillId="10" borderId="27" xfId="1" applyFont="1" applyFill="1" applyBorder="1" applyAlignment="1" applyProtection="1">
      <alignment horizontal="center" vertical="center" readingOrder="2"/>
      <protection hidden="1"/>
    </xf>
    <xf numFmtId="0" fontId="18" fillId="10" borderId="28" xfId="1" applyFont="1" applyFill="1" applyBorder="1" applyAlignment="1" applyProtection="1">
      <alignment horizontal="center" vertical="center" readingOrder="2"/>
      <protection hidden="1"/>
    </xf>
    <xf numFmtId="0" fontId="18" fillId="10" borderId="27" xfId="1" applyFont="1" applyFill="1" applyBorder="1" applyAlignment="1" applyProtection="1">
      <alignment horizontal="right" vertical="center" readingOrder="2"/>
      <protection hidden="1"/>
    </xf>
    <xf numFmtId="0" fontId="18" fillId="10" borderId="26" xfId="1" applyFont="1" applyFill="1" applyBorder="1" applyAlignment="1" applyProtection="1">
      <alignment horizontal="right" vertical="center" wrapText="1" readingOrder="2"/>
      <protection hidden="1"/>
    </xf>
    <xf numFmtId="174" fontId="21" fillId="8" borderId="24" xfId="2" applyNumberFormat="1" applyFont="1" applyFill="1" applyBorder="1" applyAlignment="1" applyProtection="1">
      <alignment horizontal="center" vertical="center"/>
      <protection locked="0"/>
    </xf>
    <xf numFmtId="174" fontId="38" fillId="8" borderId="24" xfId="1" applyNumberFormat="1" applyFont="1" applyFill="1" applyBorder="1" applyAlignment="1" applyProtection="1">
      <alignment horizontal="center" vertical="center"/>
      <protection locked="0"/>
    </xf>
    <xf numFmtId="166" fontId="21" fillId="8" borderId="64" xfId="2" applyNumberFormat="1" applyFont="1" applyFill="1" applyBorder="1" applyAlignment="1" applyProtection="1">
      <alignment horizontal="center" vertical="center"/>
      <protection locked="0"/>
    </xf>
    <xf numFmtId="166" fontId="21" fillId="8" borderId="113" xfId="2" applyNumberFormat="1" applyFont="1" applyFill="1" applyBorder="1" applyAlignment="1" applyProtection="1">
      <alignment horizontal="center" vertical="center"/>
      <protection locked="0"/>
    </xf>
    <xf numFmtId="166" fontId="21" fillId="8" borderId="120" xfId="2" applyNumberFormat="1" applyFont="1" applyFill="1" applyBorder="1" applyAlignment="1" applyProtection="1">
      <alignment horizontal="center" vertical="center"/>
      <protection locked="0"/>
    </xf>
    <xf numFmtId="3" fontId="21" fillId="8" borderId="64" xfId="1" applyNumberFormat="1" applyFont="1" applyFill="1" applyBorder="1" applyAlignment="1" applyProtection="1">
      <alignment horizontal="center" vertical="center"/>
      <protection locked="0"/>
    </xf>
    <xf numFmtId="3" fontId="21" fillId="8" borderId="113" xfId="1" applyNumberFormat="1" applyFont="1" applyFill="1" applyBorder="1" applyAlignment="1" applyProtection="1">
      <alignment horizontal="center" vertical="center"/>
      <protection locked="0"/>
    </xf>
    <xf numFmtId="3" fontId="21" fillId="8" borderId="120" xfId="1" applyNumberFormat="1" applyFont="1" applyFill="1" applyBorder="1" applyAlignment="1" applyProtection="1">
      <alignment horizontal="center" vertical="center"/>
      <protection locked="0"/>
    </xf>
    <xf numFmtId="0" fontId="24" fillId="7" borderId="55" xfId="1" applyFont="1" applyFill="1" applyBorder="1" applyAlignment="1" applyProtection="1">
      <alignment vertical="center"/>
      <protection hidden="1"/>
    </xf>
    <xf numFmtId="0" fontId="50" fillId="29" borderId="1" xfId="1" applyFont="1" applyFill="1" applyAlignment="1" applyProtection="1">
      <alignment horizontal="right" vertical="center"/>
      <protection hidden="1"/>
    </xf>
    <xf numFmtId="0" fontId="24" fillId="10" borderId="119" xfId="1" applyFont="1" applyFill="1" applyBorder="1" applyAlignment="1" applyProtection="1">
      <alignment horizontal="right" vertical="center" wrapText="1" readingOrder="2"/>
      <protection hidden="1"/>
    </xf>
    <xf numFmtId="166" fontId="21" fillId="26" borderId="45" xfId="2" applyNumberFormat="1" applyFont="1" applyFill="1" applyBorder="1" applyAlignment="1" applyProtection="1">
      <alignment horizontal="center" vertical="center"/>
      <protection hidden="1"/>
    </xf>
    <xf numFmtId="0" fontId="34" fillId="0" borderId="37" xfId="1" applyFont="1" applyBorder="1" applyAlignment="1" applyProtection="1">
      <alignment horizontal="right" vertical="center"/>
      <protection hidden="1"/>
    </xf>
    <xf numFmtId="168" fontId="21" fillId="4" borderId="34" xfId="2" applyNumberFormat="1" applyFont="1" applyFill="1" applyBorder="1" applyAlignment="1" applyProtection="1">
      <alignment horizontal="center" vertical="center"/>
      <protection hidden="1"/>
    </xf>
    <xf numFmtId="168" fontId="21" fillId="4" borderId="36" xfId="2" applyNumberFormat="1" applyFont="1" applyFill="1" applyBorder="1" applyAlignment="1" applyProtection="1">
      <alignment horizontal="center" vertical="center"/>
      <protection hidden="1"/>
    </xf>
    <xf numFmtId="0" fontId="18" fillId="10" borderId="24" xfId="1" applyFont="1" applyFill="1" applyBorder="1" applyAlignment="1" applyProtection="1">
      <alignment horizontal="right" vertical="center" readingOrder="2"/>
      <protection hidden="1"/>
    </xf>
    <xf numFmtId="0" fontId="115" fillId="0" borderId="24" xfId="0" applyFont="1" applyBorder="1"/>
    <xf numFmtId="0" fontId="115" fillId="36" borderId="24" xfId="0" applyFont="1" applyFill="1" applyBorder="1"/>
    <xf numFmtId="0" fontId="115" fillId="29" borderId="24" xfId="0" applyFont="1" applyFill="1" applyBorder="1"/>
    <xf numFmtId="0" fontId="116" fillId="0" borderId="0" xfId="0" applyFont="1"/>
    <xf numFmtId="0" fontId="116" fillId="0" borderId="0" xfId="0" applyFont="1" applyProtection="1">
      <protection hidden="1"/>
    </xf>
    <xf numFmtId="0" fontId="116" fillId="0" borderId="0" xfId="0" applyFont="1" applyProtection="1">
      <protection locked="0"/>
    </xf>
    <xf numFmtId="0" fontId="117" fillId="0" borderId="0" xfId="0" applyFont="1" applyProtection="1">
      <protection hidden="1"/>
    </xf>
    <xf numFmtId="0" fontId="116" fillId="0" borderId="1" xfId="0" applyFont="1" applyBorder="1" applyProtection="1">
      <protection hidden="1"/>
    </xf>
    <xf numFmtId="166" fontId="114" fillId="23" borderId="63" xfId="2" applyNumberFormat="1" applyFont="1" applyFill="1" applyBorder="1" applyAlignment="1" applyProtection="1">
      <alignment horizontal="center" vertical="center"/>
      <protection locked="0"/>
    </xf>
    <xf numFmtId="1" fontId="114" fillId="23" borderId="63" xfId="2" applyNumberFormat="1" applyFont="1" applyFill="1" applyBorder="1" applyAlignment="1" applyProtection="1">
      <alignment horizontal="center" vertical="center"/>
      <protection locked="0"/>
    </xf>
    <xf numFmtId="164" fontId="118" fillId="33" borderId="24" xfId="0" applyNumberFormat="1" applyFont="1" applyFill="1" applyBorder="1" applyAlignment="1" applyProtection="1">
      <alignment horizontal="center" vertical="center"/>
      <protection hidden="1"/>
    </xf>
    <xf numFmtId="164" fontId="40" fillId="33" borderId="24" xfId="0" applyNumberFormat="1" applyFont="1" applyFill="1" applyBorder="1" applyAlignment="1" applyProtection="1">
      <alignment horizontal="center"/>
      <protection hidden="1"/>
    </xf>
    <xf numFmtId="164" fontId="40" fillId="4" borderId="24" xfId="0" applyNumberFormat="1" applyFont="1" applyFill="1" applyBorder="1" applyAlignment="1" applyProtection="1">
      <alignment horizontal="center"/>
      <protection hidden="1"/>
    </xf>
    <xf numFmtId="164" fontId="40" fillId="4" borderId="0" xfId="0" applyNumberFormat="1" applyFont="1" applyFill="1" applyAlignment="1" applyProtection="1">
      <alignment horizontal="center"/>
      <protection hidden="1"/>
    </xf>
    <xf numFmtId="0" fontId="40" fillId="0" borderId="0" xfId="0" applyFont="1" applyAlignment="1">
      <alignment horizontal="center"/>
    </xf>
    <xf numFmtId="1" fontId="118" fillId="0" borderId="0" xfId="0" applyNumberFormat="1" applyFont="1" applyAlignment="1">
      <alignment horizontal="center" vertical="center"/>
    </xf>
    <xf numFmtId="1" fontId="114" fillId="23" borderId="63" xfId="2" applyNumberFormat="1" applyFont="1" applyFill="1" applyBorder="1" applyAlignment="1" applyProtection="1">
      <alignment horizontal="center" vertical="center"/>
    </xf>
    <xf numFmtId="3" fontId="40" fillId="0" borderId="0" xfId="0" applyNumberFormat="1" applyFont="1" applyAlignment="1">
      <alignment horizontal="center"/>
    </xf>
    <xf numFmtId="0" fontId="76" fillId="0" borderId="0" xfId="0" applyFont="1" applyAlignment="1">
      <alignment horizontal="center"/>
    </xf>
    <xf numFmtId="164" fontId="40" fillId="0" borderId="0" xfId="0" applyNumberFormat="1" applyFont="1" applyAlignment="1" applyProtection="1">
      <alignment horizontal="center"/>
      <protection hidden="1"/>
    </xf>
    <xf numFmtId="0" fontId="42" fillId="0" borderId="0" xfId="0" applyFont="1" applyProtection="1">
      <protection locked="0"/>
    </xf>
    <xf numFmtId="1" fontId="81" fillId="0" borderId="0" xfId="0" applyNumberFormat="1" applyFont="1" applyAlignment="1">
      <alignment horizontal="center"/>
    </xf>
    <xf numFmtId="1" fontId="119" fillId="0" borderId="0" xfId="0" applyNumberFormat="1" applyFont="1" applyAlignment="1">
      <alignment horizontal="center"/>
    </xf>
    <xf numFmtId="3" fontId="81" fillId="0" borderId="0" xfId="0" applyNumberFormat="1" applyFont="1" applyAlignment="1">
      <alignment horizontal="center"/>
    </xf>
    <xf numFmtId="0" fontId="120" fillId="0" borderId="0" xfId="0" applyFont="1" applyAlignment="1">
      <alignment horizontal="center"/>
    </xf>
    <xf numFmtId="164" fontId="81" fillId="0" borderId="0" xfId="0" applyNumberFormat="1" applyFont="1" applyAlignment="1" applyProtection="1">
      <alignment horizontal="center"/>
      <protection hidden="1"/>
    </xf>
    <xf numFmtId="0" fontId="117" fillId="0" borderId="0" xfId="0" applyFont="1" applyProtection="1">
      <protection locked="0"/>
    </xf>
    <xf numFmtId="0" fontId="105" fillId="0" borderId="24" xfId="0" applyFont="1" applyBorder="1"/>
    <xf numFmtId="0" fontId="105" fillId="36" borderId="24" xfId="0" applyFont="1" applyFill="1" applyBorder="1"/>
    <xf numFmtId="0" fontId="105" fillId="29" borderId="24" xfId="0" applyFont="1" applyFill="1" applyBorder="1"/>
    <xf numFmtId="0" fontId="91" fillId="0" borderId="24" xfId="0" applyFont="1" applyBorder="1"/>
    <xf numFmtId="166" fontId="121" fillId="23" borderId="63" xfId="2" applyNumberFormat="1" applyFont="1" applyFill="1" applyBorder="1" applyAlignment="1" applyProtection="1">
      <alignment horizontal="center" vertical="center"/>
      <protection locked="0"/>
    </xf>
    <xf numFmtId="166" fontId="107" fillId="23" borderId="63" xfId="2" applyNumberFormat="1" applyFont="1" applyFill="1" applyBorder="1" applyAlignment="1" applyProtection="1">
      <alignment horizontal="center" vertical="center"/>
      <protection locked="0"/>
    </xf>
    <xf numFmtId="0" fontId="122" fillId="0" borderId="0" xfId="0" applyFont="1" applyAlignment="1">
      <alignment horizontal="right"/>
    </xf>
    <xf numFmtId="166" fontId="123" fillId="6" borderId="63" xfId="2" applyNumberFormat="1" applyFont="1" applyFill="1" applyBorder="1" applyAlignment="1" applyProtection="1">
      <alignment horizontal="right" vertical="center"/>
      <protection locked="0"/>
    </xf>
    <xf numFmtId="166" fontId="124" fillId="23" borderId="63" xfId="2" applyNumberFormat="1" applyFont="1" applyFill="1" applyBorder="1" applyAlignment="1" applyProtection="1">
      <alignment horizontal="right" vertical="center"/>
      <protection locked="0"/>
    </xf>
    <xf numFmtId="166" fontId="123" fillId="23" borderId="63" xfId="2" applyNumberFormat="1" applyFont="1" applyFill="1" applyBorder="1" applyAlignment="1" applyProtection="1">
      <alignment horizontal="right" vertical="center"/>
      <protection locked="0"/>
    </xf>
    <xf numFmtId="14" fontId="126" fillId="6" borderId="24" xfId="0" applyNumberFormat="1" applyFont="1" applyFill="1" applyBorder="1" applyAlignment="1">
      <alignment horizontal="center"/>
    </xf>
    <xf numFmtId="0" fontId="125" fillId="0" borderId="0" xfId="10" quotePrefix="1" applyAlignment="1">
      <alignment horizontal="center"/>
    </xf>
    <xf numFmtId="0" fontId="125" fillId="0" borderId="24" xfId="10" applyFill="1" applyBorder="1" applyAlignment="1">
      <alignment horizontal="center"/>
    </xf>
    <xf numFmtId="14" fontId="126" fillId="0" borderId="24" xfId="0" applyNumberFormat="1" applyFont="1" applyBorder="1" applyAlignment="1">
      <alignment horizontal="center"/>
    </xf>
    <xf numFmtId="0" fontId="125" fillId="0" borderId="24" xfId="10" quotePrefix="1" applyBorder="1" applyAlignment="1">
      <alignment horizontal="center"/>
    </xf>
    <xf numFmtId="0" fontId="125" fillId="6" borderId="24" xfId="10" quotePrefix="1" applyFill="1" applyBorder="1" applyAlignment="1">
      <alignment horizontal="center"/>
    </xf>
    <xf numFmtId="0" fontId="125" fillId="0" borderId="0" xfId="10" applyAlignment="1">
      <alignment horizontal="center"/>
    </xf>
    <xf numFmtId="14" fontId="0" fillId="0" borderId="24" xfId="0" applyNumberFormat="1" applyBorder="1" applyAlignment="1">
      <alignment horizontal="center"/>
    </xf>
    <xf numFmtId="0" fontId="105" fillId="37" borderId="24" xfId="0" applyFont="1" applyFill="1" applyBorder="1"/>
    <xf numFmtId="0" fontId="105" fillId="6" borderId="24" xfId="0" applyFont="1" applyFill="1" applyBorder="1"/>
    <xf numFmtId="0" fontId="127" fillId="0" borderId="0" xfId="0" applyFont="1"/>
    <xf numFmtId="166" fontId="127" fillId="0" borderId="0" xfId="0" applyNumberFormat="1" applyFont="1"/>
    <xf numFmtId="0" fontId="128" fillId="0" borderId="0" xfId="0" applyFont="1"/>
    <xf numFmtId="0" fontId="10" fillId="0" borderId="1" xfId="0" applyFont="1" applyBorder="1" applyAlignment="1">
      <alignment horizontal="center"/>
    </xf>
    <xf numFmtId="164" fontId="19" fillId="18" borderId="1" xfId="1" applyNumberFormat="1" applyFont="1" applyFill="1" applyAlignment="1" applyProtection="1">
      <alignment horizontal="center" vertical="center"/>
      <protection hidden="1"/>
    </xf>
    <xf numFmtId="164" fontId="19" fillId="18" borderId="44" xfId="1" applyNumberFormat="1" applyFont="1" applyFill="1" applyBorder="1" applyAlignment="1" applyProtection="1">
      <alignment horizontal="center" vertical="center"/>
      <protection hidden="1"/>
    </xf>
    <xf numFmtId="164" fontId="19" fillId="18" borderId="46" xfId="1" applyNumberFormat="1" applyFont="1" applyFill="1" applyBorder="1" applyAlignment="1" applyProtection="1">
      <alignment horizontal="center" vertical="center"/>
      <protection hidden="1"/>
    </xf>
    <xf numFmtId="164" fontId="19" fillId="18" borderId="47" xfId="1" applyNumberFormat="1" applyFont="1" applyFill="1" applyBorder="1" applyAlignment="1" applyProtection="1">
      <alignment horizontal="center" vertical="center"/>
      <protection hidden="1"/>
    </xf>
    <xf numFmtId="166" fontId="94" fillId="23" borderId="54" xfId="2" applyNumberFormat="1" applyFont="1" applyFill="1" applyBorder="1" applyAlignment="1" applyProtection="1">
      <alignment horizontal="center" vertical="center"/>
      <protection locked="0"/>
    </xf>
    <xf numFmtId="166" fontId="94" fillId="23" borderId="56" xfId="2" applyNumberFormat="1" applyFont="1" applyFill="1" applyBorder="1" applyAlignment="1" applyProtection="1">
      <alignment horizontal="center" vertical="center"/>
      <protection locked="0"/>
    </xf>
    <xf numFmtId="10" fontId="94" fillId="4" borderId="26" xfId="3" applyNumberFormat="1" applyFont="1" applyFill="1" applyBorder="1" applyAlignment="1" applyProtection="1">
      <alignment horizontal="center" vertical="center"/>
      <protection hidden="1"/>
    </xf>
    <xf numFmtId="10" fontId="94" fillId="4" borderId="28" xfId="1" applyNumberFormat="1" applyFont="1" applyFill="1" applyBorder="1" applyAlignment="1" applyProtection="1">
      <alignment vertical="center"/>
      <protection hidden="1"/>
    </xf>
    <xf numFmtId="166" fontId="95" fillId="4" borderId="54" xfId="2" applyNumberFormat="1" applyFont="1" applyFill="1" applyBorder="1" applyAlignment="1" applyProtection="1">
      <alignment horizontal="center" vertical="center"/>
      <protection hidden="1"/>
    </xf>
    <xf numFmtId="166" fontId="95" fillId="4" borderId="56" xfId="2" applyNumberFormat="1" applyFont="1" applyFill="1" applyBorder="1" applyAlignment="1" applyProtection="1">
      <alignment horizontal="center" vertical="center"/>
      <protection hidden="1"/>
    </xf>
    <xf numFmtId="2" fontId="94" fillId="4" borderId="27" xfId="3" applyNumberFormat="1" applyFont="1" applyFill="1" applyBorder="1" applyAlignment="1" applyProtection="1">
      <alignment horizontal="center" vertical="center"/>
      <protection hidden="1"/>
    </xf>
    <xf numFmtId="2" fontId="94" fillId="4" borderId="28" xfId="3" applyNumberFormat="1" applyFont="1" applyFill="1" applyBorder="1" applyAlignment="1" applyProtection="1">
      <alignment horizontal="center" vertical="center"/>
      <protection hidden="1"/>
    </xf>
    <xf numFmtId="11" fontId="94" fillId="4" borderId="26" xfId="3" applyNumberFormat="1" applyFont="1" applyFill="1" applyBorder="1" applyAlignment="1" applyProtection="1">
      <alignment horizontal="center" vertical="center"/>
      <protection hidden="1"/>
    </xf>
    <xf numFmtId="11" fontId="94" fillId="4" borderId="28" xfId="3" applyNumberFormat="1" applyFont="1" applyFill="1" applyBorder="1" applyAlignment="1" applyProtection="1">
      <alignment horizontal="center" vertical="center"/>
      <protection hidden="1"/>
    </xf>
    <xf numFmtId="167" fontId="94" fillId="4" borderId="26" xfId="2" applyNumberFormat="1" applyFont="1" applyFill="1" applyBorder="1" applyAlignment="1" applyProtection="1">
      <alignment horizontal="center" vertical="center"/>
      <protection hidden="1"/>
    </xf>
    <xf numFmtId="167" fontId="94" fillId="4" borderId="27" xfId="2" applyNumberFormat="1" applyFont="1" applyFill="1" applyBorder="1" applyAlignment="1" applyProtection="1">
      <alignment horizontal="center" vertical="center"/>
      <protection hidden="1"/>
    </xf>
    <xf numFmtId="166" fontId="95" fillId="7" borderId="51" xfId="2" applyNumberFormat="1" applyFont="1" applyFill="1" applyBorder="1" applyAlignment="1" applyProtection="1">
      <alignment horizontal="center" vertical="center"/>
      <protection hidden="1"/>
    </xf>
    <xf numFmtId="166" fontId="95" fillId="7" borderId="62" xfId="2" applyNumberFormat="1" applyFont="1" applyFill="1" applyBorder="1" applyAlignment="1" applyProtection="1">
      <alignment horizontal="center" vertical="center"/>
      <protection hidden="1"/>
    </xf>
    <xf numFmtId="166" fontId="94" fillId="7" borderId="51" xfId="2" applyNumberFormat="1" applyFont="1" applyFill="1" applyBorder="1" applyAlignment="1" applyProtection="1">
      <alignment horizontal="center" vertical="center"/>
      <protection hidden="1"/>
    </xf>
    <xf numFmtId="166" fontId="94" fillId="7" borderId="62" xfId="2" applyNumberFormat="1" applyFont="1" applyFill="1" applyBorder="1" applyAlignment="1" applyProtection="1">
      <alignment horizontal="center" vertical="center"/>
      <protection hidden="1"/>
    </xf>
    <xf numFmtId="2" fontId="94" fillId="13" borderId="26" xfId="3" applyNumberFormat="1" applyFont="1" applyFill="1" applyBorder="1" applyAlignment="1" applyProtection="1">
      <alignment horizontal="center" vertical="center"/>
      <protection hidden="1"/>
    </xf>
    <xf numFmtId="2" fontId="94" fillId="13" borderId="28" xfId="3" applyNumberFormat="1" applyFont="1" applyFill="1" applyBorder="1" applyAlignment="1" applyProtection="1">
      <alignment horizontal="center" vertical="center"/>
      <protection hidden="1"/>
    </xf>
    <xf numFmtId="11" fontId="94" fillId="13" borderId="26" xfId="3" applyNumberFormat="1" applyFont="1" applyFill="1" applyBorder="1" applyAlignment="1" applyProtection="1">
      <alignment horizontal="center" vertical="center"/>
      <protection hidden="1"/>
    </xf>
    <xf numFmtId="11" fontId="94" fillId="13" borderId="28" xfId="3" applyNumberFormat="1" applyFont="1" applyFill="1" applyBorder="1" applyAlignment="1" applyProtection="1">
      <alignment horizontal="center" vertical="center"/>
      <protection hidden="1"/>
    </xf>
    <xf numFmtId="167" fontId="94" fillId="14" borderId="26" xfId="2" applyNumberFormat="1" applyFont="1" applyFill="1" applyBorder="1" applyAlignment="1" applyProtection="1">
      <alignment horizontal="center" vertical="center"/>
      <protection hidden="1"/>
    </xf>
    <xf numFmtId="167" fontId="94" fillId="14" borderId="27" xfId="2" applyNumberFormat="1" applyFont="1" applyFill="1" applyBorder="1" applyAlignment="1" applyProtection="1">
      <alignment horizontal="center" vertical="center"/>
      <protection hidden="1"/>
    </xf>
    <xf numFmtId="10" fontId="94" fillId="15" borderId="26" xfId="3" applyNumberFormat="1" applyFont="1" applyFill="1" applyBorder="1" applyAlignment="1" applyProtection="1">
      <alignment horizontal="center" vertical="center"/>
      <protection hidden="1"/>
    </xf>
    <xf numFmtId="10" fontId="94" fillId="0" borderId="28" xfId="1" applyNumberFormat="1" applyFont="1" applyBorder="1" applyAlignment="1" applyProtection="1">
      <alignment vertical="center"/>
      <protection hidden="1"/>
    </xf>
    <xf numFmtId="0" fontId="94" fillId="16" borderId="26" xfId="1" applyFont="1" applyFill="1" applyBorder="1" applyAlignment="1" applyProtection="1">
      <alignment horizontal="center" vertical="center"/>
      <protection hidden="1"/>
    </xf>
    <xf numFmtId="0" fontId="94" fillId="16" borderId="28" xfId="1" applyFont="1" applyFill="1" applyBorder="1" applyAlignment="1" applyProtection="1">
      <alignment horizontal="center" vertical="center"/>
      <protection hidden="1"/>
    </xf>
    <xf numFmtId="166" fontId="94" fillId="7" borderId="48" xfId="2" applyNumberFormat="1" applyFont="1" applyFill="1" applyBorder="1" applyAlignment="1" applyProtection="1">
      <alignment horizontal="center" vertical="center"/>
      <protection hidden="1"/>
    </xf>
    <xf numFmtId="166" fontId="95" fillId="4" borderId="55" xfId="2" applyNumberFormat="1" applyFont="1" applyFill="1" applyBorder="1" applyAlignment="1" applyProtection="1">
      <alignment horizontal="center" vertical="center"/>
      <protection hidden="1"/>
    </xf>
    <xf numFmtId="166" fontId="95" fillId="4" borderId="45" xfId="2" applyNumberFormat="1" applyFont="1" applyFill="1" applyBorder="1" applyAlignment="1" applyProtection="1">
      <alignment horizontal="center" vertical="center"/>
      <protection hidden="1"/>
    </xf>
    <xf numFmtId="166" fontId="95" fillId="4" borderId="46" xfId="2" applyNumberFormat="1" applyFont="1" applyFill="1" applyBorder="1" applyAlignment="1" applyProtection="1">
      <alignment horizontal="center" vertical="center"/>
      <protection hidden="1"/>
    </xf>
    <xf numFmtId="0" fontId="50" fillId="0" borderId="24" xfId="1" applyFont="1" applyBorder="1" applyAlignment="1" applyProtection="1">
      <alignment horizontal="center" vertical="center" wrapText="1" readingOrder="2"/>
      <protection hidden="1"/>
    </xf>
    <xf numFmtId="0" fontId="86" fillId="0" borderId="24" xfId="1" applyFont="1" applyBorder="1" applyAlignment="1" applyProtection="1">
      <alignment horizontal="center" vertical="center" wrapText="1" readingOrder="2"/>
      <protection hidden="1"/>
    </xf>
    <xf numFmtId="0" fontId="86" fillId="0" borderId="26" xfId="1" applyFont="1" applyBorder="1" applyAlignment="1" applyProtection="1">
      <alignment horizontal="center" vertical="center" wrapText="1"/>
      <protection hidden="1"/>
    </xf>
    <xf numFmtId="0" fontId="86" fillId="0" borderId="28" xfId="1" applyFont="1" applyBorder="1" applyAlignment="1" applyProtection="1">
      <alignment horizontal="center" vertical="center" wrapText="1"/>
      <protection hidden="1"/>
    </xf>
    <xf numFmtId="0" fontId="86" fillId="0" borderId="24" xfId="1" applyFont="1" applyBorder="1" applyAlignment="1" applyProtection="1">
      <alignment horizontal="center" vertical="center" readingOrder="2"/>
      <protection hidden="1"/>
    </xf>
    <xf numFmtId="166" fontId="94" fillId="23" borderId="45" xfId="2" applyNumberFormat="1" applyFont="1" applyFill="1" applyBorder="1" applyAlignment="1" applyProtection="1">
      <alignment horizontal="center" vertical="center"/>
      <protection locked="0"/>
    </xf>
    <xf numFmtId="166" fontId="94" fillId="23" borderId="47" xfId="2" applyNumberFormat="1" applyFont="1" applyFill="1" applyBorder="1" applyAlignment="1" applyProtection="1">
      <alignment horizontal="center" vertical="center"/>
      <protection locked="0"/>
    </xf>
    <xf numFmtId="166" fontId="95" fillId="4" borderId="40" xfId="2" applyNumberFormat="1" applyFont="1" applyFill="1" applyBorder="1" applyAlignment="1" applyProtection="1">
      <alignment horizontal="center" vertical="center"/>
      <protection hidden="1"/>
    </xf>
    <xf numFmtId="166" fontId="95" fillId="4" borderId="42" xfId="2" applyNumberFormat="1" applyFont="1" applyFill="1" applyBorder="1" applyAlignment="1" applyProtection="1">
      <alignment horizontal="center" vertical="center"/>
      <protection hidden="1"/>
    </xf>
    <xf numFmtId="166" fontId="94" fillId="23" borderId="40" xfId="2" applyNumberFormat="1" applyFont="1" applyFill="1" applyBorder="1" applyAlignment="1" applyProtection="1">
      <alignment horizontal="center" vertical="center"/>
      <protection locked="0"/>
    </xf>
    <xf numFmtId="166" fontId="94" fillId="23" borderId="42" xfId="2" applyNumberFormat="1" applyFont="1" applyFill="1" applyBorder="1" applyAlignment="1" applyProtection="1">
      <alignment horizontal="center" vertical="center"/>
      <protection locked="0"/>
    </xf>
    <xf numFmtId="166" fontId="94" fillId="4" borderId="54" xfId="2" applyNumberFormat="1" applyFont="1" applyFill="1" applyBorder="1" applyAlignment="1" applyProtection="1">
      <alignment horizontal="center" vertical="center"/>
      <protection hidden="1"/>
    </xf>
    <xf numFmtId="166" fontId="94" fillId="4" borderId="55" xfId="2" applyNumberFormat="1" applyFont="1" applyFill="1" applyBorder="1" applyAlignment="1" applyProtection="1">
      <alignment horizontal="center" vertical="center"/>
      <protection hidden="1"/>
    </xf>
    <xf numFmtId="166" fontId="94" fillId="23" borderId="46" xfId="2" applyNumberFormat="1" applyFont="1" applyFill="1" applyBorder="1" applyAlignment="1" applyProtection="1">
      <alignment horizontal="center" vertical="center"/>
      <protection locked="0"/>
    </xf>
    <xf numFmtId="166" fontId="95" fillId="7" borderId="52" xfId="2" applyNumberFormat="1" applyFont="1" applyFill="1" applyBorder="1" applyAlignment="1" applyProtection="1">
      <alignment horizontal="center" vertical="center"/>
      <protection hidden="1"/>
    </xf>
    <xf numFmtId="0" fontId="50" fillId="0" borderId="26" xfId="1" applyFont="1" applyBorder="1" applyAlignment="1" applyProtection="1">
      <alignment horizontal="center" vertical="center" wrapText="1" readingOrder="2"/>
      <protection hidden="1"/>
    </xf>
    <xf numFmtId="0" fontId="50" fillId="0" borderId="27" xfId="1" applyFont="1" applyBorder="1" applyAlignment="1" applyProtection="1">
      <alignment horizontal="center" vertical="center" wrapText="1" readingOrder="2"/>
      <protection hidden="1"/>
    </xf>
    <xf numFmtId="0" fontId="50" fillId="0" borderId="28" xfId="1" applyFont="1" applyBorder="1" applyAlignment="1" applyProtection="1">
      <alignment horizontal="center" vertical="center" wrapText="1" readingOrder="2"/>
      <protection hidden="1"/>
    </xf>
    <xf numFmtId="0" fontId="24" fillId="7" borderId="26" xfId="1" applyFont="1" applyFill="1" applyBorder="1" applyAlignment="1" applyProtection="1">
      <alignment horizontal="right" vertical="center"/>
      <protection hidden="1"/>
    </xf>
    <xf numFmtId="0" fontId="24" fillId="7" borderId="27" xfId="1" applyFont="1" applyFill="1" applyBorder="1" applyAlignment="1" applyProtection="1">
      <alignment horizontal="right" vertical="center"/>
      <protection hidden="1"/>
    </xf>
    <xf numFmtId="0" fontId="25" fillId="13" borderId="29" xfId="1" applyFont="1" applyFill="1" applyBorder="1" applyAlignment="1" applyProtection="1">
      <alignment horizontal="center" vertical="center"/>
      <protection hidden="1"/>
    </xf>
    <xf numFmtId="0" fontId="25" fillId="13" borderId="31" xfId="1" applyFont="1" applyFill="1" applyBorder="1" applyAlignment="1" applyProtection="1">
      <alignment horizontal="center" vertical="center"/>
      <protection hidden="1"/>
    </xf>
    <xf numFmtId="0" fontId="25" fillId="13" borderId="34" xfId="1" applyFont="1" applyFill="1" applyBorder="1" applyAlignment="1" applyProtection="1">
      <alignment horizontal="center" vertical="center"/>
      <protection hidden="1"/>
    </xf>
    <xf numFmtId="0" fontId="25" fillId="13" borderId="36" xfId="1" applyFont="1" applyFill="1" applyBorder="1" applyAlignment="1" applyProtection="1">
      <alignment horizontal="center" vertical="center"/>
      <protection hidden="1"/>
    </xf>
    <xf numFmtId="0" fontId="50" fillId="0" borderId="26" xfId="1" applyFont="1" applyBorder="1" applyAlignment="1" applyProtection="1">
      <alignment horizontal="center" vertical="center" wrapText="1"/>
      <protection hidden="1"/>
    </xf>
    <xf numFmtId="0" fontId="50" fillId="0" borderId="28" xfId="1" applyFont="1" applyBorder="1" applyAlignment="1" applyProtection="1">
      <alignment horizontal="center" vertical="center" wrapText="1"/>
      <protection hidden="1"/>
    </xf>
    <xf numFmtId="0" fontId="95" fillId="4" borderId="28" xfId="1" applyFont="1" applyFill="1" applyBorder="1" applyAlignment="1" applyProtection="1">
      <alignment horizontal="center" vertical="center"/>
      <protection hidden="1"/>
    </xf>
    <xf numFmtId="0" fontId="95" fillId="4" borderId="24" xfId="1" applyFont="1" applyFill="1" applyBorder="1" applyAlignment="1" applyProtection="1">
      <alignment horizontal="center" vertical="center"/>
      <protection hidden="1"/>
    </xf>
    <xf numFmtId="2" fontId="95" fillId="4" borderId="26" xfId="3" applyNumberFormat="1" applyFont="1" applyFill="1" applyBorder="1" applyAlignment="1" applyProtection="1">
      <alignment horizontal="center" vertical="center"/>
      <protection hidden="1"/>
    </xf>
    <xf numFmtId="2" fontId="95" fillId="4" borderId="28" xfId="3" applyNumberFormat="1" applyFont="1" applyFill="1" applyBorder="1" applyAlignment="1" applyProtection="1">
      <alignment horizontal="center" vertical="center"/>
      <protection hidden="1"/>
    </xf>
    <xf numFmtId="2" fontId="95" fillId="4" borderId="26" xfId="3" applyNumberFormat="1" applyFont="1" applyFill="1" applyBorder="1" applyAlignment="1" applyProtection="1">
      <alignment horizontal="center" vertical="center" wrapText="1"/>
      <protection hidden="1"/>
    </xf>
    <xf numFmtId="2" fontId="95" fillId="4" borderId="28" xfId="3" applyNumberFormat="1" applyFont="1" applyFill="1" applyBorder="1" applyAlignment="1" applyProtection="1">
      <alignment horizontal="center" vertical="center" wrapText="1"/>
      <protection hidden="1"/>
    </xf>
    <xf numFmtId="167" fontId="95" fillId="4" borderId="26" xfId="2" applyNumberFormat="1" applyFont="1" applyFill="1" applyBorder="1" applyAlignment="1" applyProtection="1">
      <alignment horizontal="center" vertical="center"/>
      <protection hidden="1"/>
    </xf>
    <xf numFmtId="167" fontId="95" fillId="4" borderId="27" xfId="2" applyNumberFormat="1" applyFont="1" applyFill="1" applyBorder="1" applyAlignment="1" applyProtection="1">
      <alignment horizontal="center" vertical="center"/>
      <protection hidden="1"/>
    </xf>
    <xf numFmtId="167" fontId="95" fillId="4" borderId="28" xfId="2" applyNumberFormat="1" applyFont="1" applyFill="1" applyBorder="1" applyAlignment="1" applyProtection="1">
      <alignment horizontal="center" vertical="center"/>
      <protection hidden="1"/>
    </xf>
    <xf numFmtId="10" fontId="95" fillId="4" borderId="26" xfId="3" applyNumberFormat="1" applyFont="1" applyFill="1" applyBorder="1" applyAlignment="1" applyProtection="1">
      <alignment horizontal="center" vertical="center"/>
      <protection hidden="1"/>
    </xf>
    <xf numFmtId="10" fontId="96" fillId="4" borderId="28" xfId="1" applyNumberFormat="1" applyFont="1" applyFill="1" applyBorder="1" applyAlignment="1" applyProtection="1">
      <alignment vertical="center"/>
      <protection hidden="1"/>
    </xf>
    <xf numFmtId="0" fontId="50" fillId="0" borderId="24" xfId="1" applyFont="1" applyBorder="1" applyAlignment="1" applyProtection="1">
      <alignment horizontal="center" vertical="center" readingOrder="2"/>
      <protection hidden="1"/>
    </xf>
    <xf numFmtId="0" fontId="25" fillId="7" borderId="38" xfId="1" applyFont="1" applyFill="1" applyBorder="1" applyAlignment="1" applyProtection="1">
      <alignment horizontal="center" vertical="center"/>
      <protection hidden="1"/>
    </xf>
    <xf numFmtId="0" fontId="25" fillId="7" borderId="39" xfId="1" applyFont="1" applyFill="1" applyBorder="1" applyAlignment="1" applyProtection="1">
      <alignment horizontal="center" vertical="center"/>
      <protection hidden="1"/>
    </xf>
    <xf numFmtId="166" fontId="25" fillId="7" borderId="38" xfId="2" applyNumberFormat="1" applyFont="1" applyFill="1" applyBorder="1" applyAlignment="1" applyProtection="1">
      <alignment horizontal="center" vertical="center"/>
      <protection hidden="1"/>
    </xf>
    <xf numFmtId="166" fontId="25" fillId="7" borderId="39" xfId="2" applyNumberFormat="1" applyFont="1" applyFill="1" applyBorder="1" applyAlignment="1" applyProtection="1">
      <alignment horizontal="center" vertical="center"/>
      <protection hidden="1"/>
    </xf>
    <xf numFmtId="0" fontId="24" fillId="7" borderId="26" xfId="1" applyFont="1" applyFill="1" applyBorder="1" applyAlignment="1" applyProtection="1">
      <alignment horizontal="right" vertical="center" readingOrder="2"/>
      <protection hidden="1"/>
    </xf>
    <xf numFmtId="0" fontId="24" fillId="7" borderId="28" xfId="1" applyFont="1" applyFill="1" applyBorder="1" applyAlignment="1" applyProtection="1">
      <alignment horizontal="right" vertical="center" readingOrder="2"/>
      <protection hidden="1"/>
    </xf>
    <xf numFmtId="0" fontId="24" fillId="7" borderId="28" xfId="1" applyFont="1" applyFill="1" applyBorder="1" applyAlignment="1" applyProtection="1">
      <alignment horizontal="right" vertical="center"/>
      <protection hidden="1"/>
    </xf>
    <xf numFmtId="0" fontId="25" fillId="13" borderId="29" xfId="1" applyFont="1" applyFill="1" applyBorder="1" applyAlignment="1" applyProtection="1">
      <alignment horizontal="right" vertical="center" wrapText="1"/>
      <protection hidden="1"/>
    </xf>
    <xf numFmtId="0" fontId="25" fillId="13" borderId="50" xfId="1" applyFont="1" applyFill="1" applyBorder="1" applyAlignment="1" applyProtection="1">
      <alignment horizontal="right" vertical="center" wrapText="1"/>
      <protection hidden="1"/>
    </xf>
    <xf numFmtId="0" fontId="40" fillId="10" borderId="37" xfId="1" applyFont="1" applyFill="1" applyBorder="1" applyAlignment="1" applyProtection="1">
      <alignment horizontal="center" vertical="center" wrapText="1" readingOrder="2"/>
      <protection hidden="1"/>
    </xf>
    <xf numFmtId="0" fontId="40" fillId="10" borderId="25" xfId="1" applyFont="1" applyFill="1" applyBorder="1" applyAlignment="1" applyProtection="1">
      <alignment horizontal="center" vertical="center" wrapText="1" readingOrder="2"/>
      <protection hidden="1"/>
    </xf>
    <xf numFmtId="0" fontId="40" fillId="10" borderId="72" xfId="1" applyFont="1" applyFill="1" applyBorder="1" applyAlignment="1" applyProtection="1">
      <alignment horizontal="center" vertical="center" wrapText="1" readingOrder="2"/>
      <protection hidden="1"/>
    </xf>
    <xf numFmtId="0" fontId="40" fillId="10" borderId="37" xfId="1" applyFont="1" applyFill="1" applyBorder="1" applyAlignment="1" applyProtection="1">
      <alignment horizontal="center" vertical="center" readingOrder="2"/>
      <protection hidden="1"/>
    </xf>
    <xf numFmtId="0" fontId="40" fillId="10" borderId="29" xfId="1" applyFont="1" applyFill="1" applyBorder="1" applyAlignment="1" applyProtection="1">
      <alignment horizontal="center" vertical="center" readingOrder="2"/>
      <protection hidden="1"/>
    </xf>
    <xf numFmtId="0" fontId="40" fillId="10" borderId="25" xfId="1" applyFont="1" applyFill="1" applyBorder="1" applyAlignment="1" applyProtection="1">
      <alignment horizontal="center" vertical="center" readingOrder="2"/>
      <protection hidden="1"/>
    </xf>
    <xf numFmtId="0" fontId="40" fillId="10" borderId="34" xfId="1" applyFont="1" applyFill="1" applyBorder="1" applyAlignment="1" applyProtection="1">
      <alignment horizontal="center" vertical="center" readingOrder="2"/>
      <protection hidden="1"/>
    </xf>
    <xf numFmtId="0" fontId="40" fillId="10" borderId="24" xfId="1" applyFont="1" applyFill="1" applyBorder="1" applyAlignment="1" applyProtection="1">
      <alignment horizontal="center" vertical="center" wrapText="1" readingOrder="2"/>
      <protection hidden="1"/>
    </xf>
    <xf numFmtId="0" fontId="40" fillId="10" borderId="31" xfId="1" applyFont="1" applyFill="1" applyBorder="1" applyAlignment="1" applyProtection="1">
      <alignment horizontal="center" vertical="center" readingOrder="2"/>
      <protection hidden="1"/>
    </xf>
    <xf numFmtId="0" fontId="40" fillId="10" borderId="36" xfId="1" applyFont="1" applyFill="1" applyBorder="1" applyAlignment="1" applyProtection="1">
      <alignment horizontal="center" vertical="center" readingOrder="2"/>
      <protection hidden="1"/>
    </xf>
    <xf numFmtId="166" fontId="37" fillId="8" borderId="54" xfId="2" applyNumberFormat="1" applyFont="1" applyFill="1" applyBorder="1" applyAlignment="1" applyProtection="1">
      <alignment horizontal="center" vertical="center"/>
      <protection locked="0"/>
    </xf>
    <xf numFmtId="166" fontId="37" fillId="8" borderId="56" xfId="2" applyNumberFormat="1" applyFont="1" applyFill="1" applyBorder="1" applyAlignment="1" applyProtection="1">
      <alignment horizontal="center" vertical="center"/>
      <protection locked="0"/>
    </xf>
    <xf numFmtId="0" fontId="63" fillId="4" borderId="36" xfId="1" applyFont="1" applyFill="1" applyBorder="1" applyAlignment="1" applyProtection="1">
      <alignment horizontal="center" vertical="center" readingOrder="2"/>
      <protection hidden="1"/>
    </xf>
    <xf numFmtId="0" fontId="63" fillId="4" borderId="25" xfId="1" applyFont="1" applyFill="1" applyBorder="1" applyAlignment="1" applyProtection="1">
      <alignment horizontal="center" vertical="center" readingOrder="2"/>
      <protection hidden="1"/>
    </xf>
    <xf numFmtId="167" fontId="37" fillId="4" borderId="26" xfId="2" applyNumberFormat="1" applyFont="1" applyFill="1" applyBorder="1" applyAlignment="1" applyProtection="1">
      <alignment horizontal="center" vertical="center"/>
      <protection hidden="1"/>
    </xf>
    <xf numFmtId="167" fontId="37" fillId="4" borderId="28" xfId="2" applyNumberFormat="1" applyFont="1" applyFill="1" applyBorder="1" applyAlignment="1" applyProtection="1">
      <alignment horizontal="center" vertical="center"/>
      <protection hidden="1"/>
    </xf>
    <xf numFmtId="9" fontId="37" fillId="4" borderId="26" xfId="3" applyFont="1" applyFill="1" applyBorder="1" applyAlignment="1" applyProtection="1">
      <alignment horizontal="center" vertical="center"/>
      <protection hidden="1"/>
    </xf>
    <xf numFmtId="9" fontId="37" fillId="4" borderId="28" xfId="3" applyFont="1" applyFill="1" applyBorder="1" applyAlignment="1" applyProtection="1">
      <alignment horizontal="center" vertical="center"/>
      <protection hidden="1"/>
    </xf>
    <xf numFmtId="0" fontId="63" fillId="4" borderId="28" xfId="1" applyFont="1" applyFill="1" applyBorder="1" applyAlignment="1" applyProtection="1">
      <alignment horizontal="center" vertical="center" readingOrder="2"/>
      <protection hidden="1"/>
    </xf>
    <xf numFmtId="0" fontId="63" fillId="4" borderId="24" xfId="1" applyFont="1" applyFill="1" applyBorder="1" applyAlignment="1" applyProtection="1">
      <alignment horizontal="center" vertical="center" readingOrder="2"/>
      <protection hidden="1"/>
    </xf>
    <xf numFmtId="167" fontId="37" fillId="4" borderId="34" xfId="2" applyNumberFormat="1" applyFont="1" applyFill="1" applyBorder="1" applyAlignment="1" applyProtection="1">
      <alignment horizontal="center" vertical="center"/>
      <protection hidden="1"/>
    </xf>
    <xf numFmtId="167" fontId="37" fillId="4" borderId="35" xfId="2" applyNumberFormat="1" applyFont="1" applyFill="1" applyBorder="1" applyAlignment="1" applyProtection="1">
      <alignment horizontal="center" vertical="center"/>
      <protection hidden="1"/>
    </xf>
    <xf numFmtId="0" fontId="16" fillId="8" borderId="26" xfId="1" applyFill="1" applyBorder="1" applyAlignment="1" applyProtection="1">
      <alignment horizontal="center" vertical="center"/>
      <protection hidden="1"/>
    </xf>
    <xf numFmtId="0" fontId="16" fillId="8" borderId="28" xfId="1" applyFill="1" applyBorder="1" applyAlignment="1" applyProtection="1">
      <alignment horizontal="center" vertical="center"/>
      <protection hidden="1"/>
    </xf>
    <xf numFmtId="166" fontId="25" fillId="8" borderId="54" xfId="2" applyNumberFormat="1" applyFont="1" applyFill="1" applyBorder="1" applyAlignment="1" applyProtection="1">
      <alignment horizontal="center" vertical="center"/>
      <protection hidden="1"/>
    </xf>
    <xf numFmtId="166" fontId="25" fillId="8" borderId="56" xfId="2" applyNumberFormat="1" applyFont="1" applyFill="1" applyBorder="1" applyAlignment="1" applyProtection="1">
      <alignment horizontal="center" vertical="center"/>
      <protection hidden="1"/>
    </xf>
    <xf numFmtId="0" fontId="26" fillId="8" borderId="111" xfId="1" applyFont="1" applyFill="1" applyBorder="1" applyAlignment="1" applyProtection="1">
      <alignment horizontal="center" vertical="center" readingOrder="2"/>
      <protection hidden="1"/>
    </xf>
    <xf numFmtId="0" fontId="26" fillId="8" borderId="28" xfId="1" applyFont="1" applyFill="1" applyBorder="1" applyAlignment="1" applyProtection="1">
      <alignment horizontal="center" vertical="center" readingOrder="2"/>
      <protection hidden="1"/>
    </xf>
    <xf numFmtId="0" fontId="26" fillId="8" borderId="26" xfId="1" applyFont="1" applyFill="1" applyBorder="1" applyAlignment="1" applyProtection="1">
      <alignment horizontal="center" vertical="center" readingOrder="2"/>
      <protection hidden="1"/>
    </xf>
    <xf numFmtId="167" fontId="25" fillId="8" borderId="26" xfId="2" applyNumberFormat="1" applyFont="1" applyFill="1" applyBorder="1" applyAlignment="1" applyProtection="1">
      <alignment horizontal="center" vertical="center"/>
      <protection hidden="1"/>
    </xf>
    <xf numFmtId="167" fontId="25" fillId="8" borderId="28" xfId="2" applyNumberFormat="1" applyFont="1" applyFill="1" applyBorder="1" applyAlignment="1" applyProtection="1">
      <alignment horizontal="center" vertical="center"/>
      <protection hidden="1"/>
    </xf>
    <xf numFmtId="9" fontId="25" fillId="8" borderId="26" xfId="3" applyFont="1" applyFill="1" applyBorder="1" applyAlignment="1" applyProtection="1">
      <alignment horizontal="center" vertical="center"/>
      <protection hidden="1"/>
    </xf>
    <xf numFmtId="9" fontId="25" fillId="8" borderId="28" xfId="3" applyFont="1" applyFill="1" applyBorder="1" applyAlignment="1" applyProtection="1">
      <alignment horizontal="center" vertical="center"/>
      <protection hidden="1"/>
    </xf>
    <xf numFmtId="0" fontId="18" fillId="10" borderId="29" xfId="1" applyFont="1" applyFill="1" applyBorder="1" applyAlignment="1" applyProtection="1">
      <alignment horizontal="center" vertical="center" wrapText="1" readingOrder="2"/>
      <protection hidden="1"/>
    </xf>
    <xf numFmtId="0" fontId="18" fillId="10" borderId="31" xfId="1" applyFont="1" applyFill="1" applyBorder="1" applyAlignment="1" applyProtection="1">
      <alignment horizontal="center" vertical="center" wrapText="1" readingOrder="2"/>
      <protection hidden="1"/>
    </xf>
    <xf numFmtId="0" fontId="18" fillId="10" borderId="34" xfId="1" applyFont="1" applyFill="1" applyBorder="1" applyAlignment="1" applyProtection="1">
      <alignment horizontal="center" vertical="center" wrapText="1" readingOrder="2"/>
      <protection hidden="1"/>
    </xf>
    <xf numFmtId="0" fontId="18" fillId="10" borderId="36" xfId="1" applyFont="1" applyFill="1" applyBorder="1" applyAlignment="1" applyProtection="1">
      <alignment horizontal="center" vertical="center" wrapText="1" readingOrder="2"/>
      <protection hidden="1"/>
    </xf>
    <xf numFmtId="0" fontId="30" fillId="4" borderId="26" xfId="1" applyFont="1" applyFill="1" applyBorder="1" applyAlignment="1" applyProtection="1">
      <alignment horizontal="center"/>
      <protection hidden="1"/>
    </xf>
    <xf numFmtId="0" fontId="30" fillId="4" borderId="28" xfId="1" applyFont="1" applyFill="1" applyBorder="1" applyAlignment="1" applyProtection="1">
      <alignment horizontal="center"/>
      <protection hidden="1"/>
    </xf>
    <xf numFmtId="0" fontId="40" fillId="10" borderId="26" xfId="1" applyFont="1" applyFill="1" applyBorder="1" applyAlignment="1" applyProtection="1">
      <alignment horizontal="center" vertical="center" wrapText="1"/>
      <protection hidden="1"/>
    </xf>
    <xf numFmtId="0" fontId="40" fillId="10" borderId="28" xfId="1" applyFont="1" applyFill="1" applyBorder="1" applyAlignment="1" applyProtection="1">
      <alignment horizontal="center" vertical="center" wrapText="1"/>
      <protection hidden="1"/>
    </xf>
    <xf numFmtId="0" fontId="86" fillId="7" borderId="24" xfId="1" applyFont="1" applyFill="1" applyBorder="1" applyAlignment="1" applyProtection="1">
      <alignment horizontal="right" vertical="center" readingOrder="2"/>
      <protection hidden="1"/>
    </xf>
    <xf numFmtId="0" fontId="18" fillId="10" borderId="37" xfId="1" applyFont="1" applyFill="1" applyBorder="1" applyAlignment="1" applyProtection="1">
      <alignment horizontal="center" vertical="center" wrapText="1" readingOrder="2"/>
      <protection hidden="1"/>
    </xf>
    <xf numFmtId="0" fontId="18" fillId="10" borderId="25" xfId="1" applyFont="1" applyFill="1" applyBorder="1" applyAlignment="1" applyProtection="1">
      <alignment horizontal="center" vertical="center" wrapText="1" readingOrder="2"/>
      <protection hidden="1"/>
    </xf>
    <xf numFmtId="0" fontId="18" fillId="10" borderId="109" xfId="1" applyFont="1" applyFill="1" applyBorder="1" applyAlignment="1" applyProtection="1">
      <alignment horizontal="center" vertical="center" wrapText="1" readingOrder="2"/>
      <protection hidden="1"/>
    </xf>
    <xf numFmtId="0" fontId="18" fillId="10" borderId="110" xfId="1" applyFont="1" applyFill="1" applyBorder="1" applyAlignment="1" applyProtection="1">
      <alignment horizontal="center" vertical="center" wrapText="1" readingOrder="2"/>
      <protection hidden="1"/>
    </xf>
    <xf numFmtId="0" fontId="18" fillId="10" borderId="29" xfId="1" applyFont="1" applyFill="1" applyBorder="1" applyAlignment="1" applyProtection="1">
      <alignment horizontal="center" vertical="center" readingOrder="2"/>
      <protection hidden="1"/>
    </xf>
    <xf numFmtId="0" fontId="18" fillId="10" borderId="31" xfId="1" applyFont="1" applyFill="1" applyBorder="1" applyAlignment="1" applyProtection="1">
      <alignment horizontal="center" vertical="center" readingOrder="2"/>
      <protection hidden="1"/>
    </xf>
    <xf numFmtId="0" fontId="18" fillId="10" borderId="34" xfId="1" applyFont="1" applyFill="1" applyBorder="1" applyAlignment="1" applyProtection="1">
      <alignment horizontal="center" vertical="center" readingOrder="2"/>
      <protection hidden="1"/>
    </xf>
    <xf numFmtId="0" fontId="18" fillId="10" borderId="36" xfId="1" applyFont="1" applyFill="1" applyBorder="1" applyAlignment="1" applyProtection="1">
      <alignment horizontal="center" vertical="center" readingOrder="2"/>
      <protection hidden="1"/>
    </xf>
    <xf numFmtId="0" fontId="18" fillId="10" borderId="30" xfId="1" applyFont="1" applyFill="1" applyBorder="1" applyAlignment="1" applyProtection="1">
      <alignment horizontal="center" vertical="center" wrapText="1" readingOrder="2"/>
      <protection hidden="1"/>
    </xf>
    <xf numFmtId="0" fontId="18" fillId="10" borderId="35" xfId="1" applyFont="1" applyFill="1" applyBorder="1" applyAlignment="1" applyProtection="1">
      <alignment horizontal="center" vertical="center" wrapText="1" readingOrder="2"/>
      <protection hidden="1"/>
    </xf>
    <xf numFmtId="167" fontId="18" fillId="10" borderId="29" xfId="1" applyNumberFormat="1" applyFont="1" applyFill="1" applyBorder="1" applyAlignment="1" applyProtection="1">
      <alignment horizontal="center" vertical="center" wrapText="1" readingOrder="2"/>
      <protection hidden="1"/>
    </xf>
    <xf numFmtId="167" fontId="18" fillId="10" borderId="31" xfId="1" applyNumberFormat="1" applyFont="1" applyFill="1" applyBorder="1" applyAlignment="1" applyProtection="1">
      <alignment horizontal="center" vertical="center" wrapText="1" readingOrder="2"/>
      <protection hidden="1"/>
    </xf>
    <xf numFmtId="167" fontId="18" fillId="10" borderId="34" xfId="1" applyNumberFormat="1" applyFont="1" applyFill="1" applyBorder="1" applyAlignment="1" applyProtection="1">
      <alignment horizontal="center" vertical="center" wrapText="1" readingOrder="2"/>
      <protection hidden="1"/>
    </xf>
    <xf numFmtId="167" fontId="18" fillId="10" borderId="36" xfId="1" applyNumberFormat="1" applyFont="1" applyFill="1" applyBorder="1" applyAlignment="1" applyProtection="1">
      <alignment horizontal="center" vertical="center" wrapText="1" readingOrder="2"/>
      <protection hidden="1"/>
    </xf>
    <xf numFmtId="0" fontId="21" fillId="4" borderId="29" xfId="1" applyFont="1" applyFill="1" applyBorder="1" applyAlignment="1" applyProtection="1">
      <alignment horizontal="center" vertical="center" wrapText="1"/>
      <protection hidden="1"/>
    </xf>
    <xf numFmtId="0" fontId="21" fillId="4" borderId="30" xfId="1" applyFont="1" applyFill="1" applyBorder="1" applyAlignment="1" applyProtection="1">
      <alignment horizontal="center" vertical="center" wrapText="1"/>
      <protection hidden="1"/>
    </xf>
    <xf numFmtId="0" fontId="21" fillId="4" borderId="32" xfId="1" applyFont="1" applyFill="1" applyBorder="1" applyAlignment="1" applyProtection="1">
      <alignment horizontal="center" vertical="center" wrapText="1"/>
      <protection hidden="1"/>
    </xf>
    <xf numFmtId="0" fontId="21" fillId="4" borderId="1" xfId="1" applyFont="1" applyFill="1" applyAlignment="1" applyProtection="1">
      <alignment horizontal="center" vertical="center" wrapText="1"/>
      <protection hidden="1"/>
    </xf>
    <xf numFmtId="0" fontId="21" fillId="4" borderId="34" xfId="1" applyFont="1" applyFill="1" applyBorder="1" applyAlignment="1" applyProtection="1">
      <alignment horizontal="center" vertical="center" wrapText="1"/>
      <protection hidden="1"/>
    </xf>
    <xf numFmtId="0" fontId="21" fillId="4" borderId="35" xfId="1" applyFont="1" applyFill="1" applyBorder="1" applyAlignment="1" applyProtection="1">
      <alignment horizontal="center" vertical="center" wrapText="1"/>
      <protection hidden="1"/>
    </xf>
    <xf numFmtId="0" fontId="38" fillId="4" borderId="24" xfId="1" applyFont="1" applyFill="1" applyBorder="1" applyAlignment="1" applyProtection="1">
      <alignment horizontal="right" vertical="center" wrapText="1"/>
      <protection hidden="1"/>
    </xf>
    <xf numFmtId="166" fontId="21" fillId="8" borderId="40" xfId="2" applyNumberFormat="1" applyFont="1" applyFill="1" applyBorder="1" applyAlignment="1" applyProtection="1">
      <alignment horizontal="center" vertical="center"/>
      <protection locked="0"/>
    </xf>
    <xf numFmtId="166" fontId="21" fillId="8" borderId="42" xfId="2" applyNumberFormat="1" applyFont="1" applyFill="1" applyBorder="1" applyAlignment="1" applyProtection="1">
      <alignment horizontal="center" vertical="center"/>
      <protection locked="0"/>
    </xf>
    <xf numFmtId="166" fontId="21" fillId="8" borderId="43" xfId="2" applyNumberFormat="1" applyFont="1" applyFill="1" applyBorder="1" applyAlignment="1" applyProtection="1">
      <alignment horizontal="center" vertical="center"/>
      <protection locked="0"/>
    </xf>
    <xf numFmtId="166" fontId="21" fillId="8" borderId="44" xfId="2" applyNumberFormat="1" applyFont="1" applyFill="1" applyBorder="1" applyAlignment="1" applyProtection="1">
      <alignment horizontal="center" vertical="center"/>
      <protection locked="0"/>
    </xf>
    <xf numFmtId="166" fontId="21" fillId="8" borderId="45" xfId="2" applyNumberFormat="1" applyFont="1" applyFill="1" applyBorder="1" applyAlignment="1" applyProtection="1">
      <alignment horizontal="center" vertical="center"/>
      <protection locked="0"/>
    </xf>
    <xf numFmtId="166" fontId="21" fillId="8" borderId="47" xfId="2" applyNumberFormat="1" applyFont="1" applyFill="1" applyBorder="1" applyAlignment="1" applyProtection="1">
      <alignment horizontal="center" vertical="center"/>
      <protection locked="0"/>
    </xf>
    <xf numFmtId="0" fontId="38" fillId="4" borderId="34" xfId="1" applyFont="1" applyFill="1" applyBorder="1" applyAlignment="1" applyProtection="1">
      <alignment horizontal="right" vertical="center" wrapText="1"/>
      <protection hidden="1"/>
    </xf>
    <xf numFmtId="0" fontId="38" fillId="4" borderId="36" xfId="1" applyFont="1" applyFill="1" applyBorder="1" applyAlignment="1" applyProtection="1">
      <alignment horizontal="right" vertical="center" wrapText="1"/>
      <protection hidden="1"/>
    </xf>
    <xf numFmtId="0" fontId="18" fillId="0" borderId="35" xfId="1" applyFont="1" applyBorder="1" applyAlignment="1" applyProtection="1">
      <alignment horizontal="right" vertical="center"/>
      <protection hidden="1"/>
    </xf>
    <xf numFmtId="0" fontId="18" fillId="0" borderId="1" xfId="1" applyFont="1" applyAlignment="1" applyProtection="1">
      <alignment horizontal="right" vertical="center"/>
      <protection hidden="1"/>
    </xf>
    <xf numFmtId="0" fontId="21" fillId="4" borderId="32" xfId="1" applyFont="1" applyFill="1" applyBorder="1" applyAlignment="1" applyProtection="1">
      <alignment horizontal="center" vertical="center"/>
      <protection hidden="1"/>
    </xf>
    <xf numFmtId="0" fontId="21" fillId="4" borderId="1" xfId="1" applyFont="1" applyFill="1" applyAlignment="1" applyProtection="1">
      <alignment horizontal="center" vertical="center"/>
      <protection hidden="1"/>
    </xf>
    <xf numFmtId="0" fontId="21" fillId="4" borderId="34" xfId="1" applyFont="1" applyFill="1" applyBorder="1" applyAlignment="1" applyProtection="1">
      <alignment horizontal="center" vertical="center"/>
      <protection hidden="1"/>
    </xf>
    <xf numFmtId="0" fontId="21" fillId="4" borderId="35" xfId="1" applyFont="1" applyFill="1" applyBorder="1" applyAlignment="1" applyProtection="1">
      <alignment horizontal="center" vertical="center"/>
      <protection hidden="1"/>
    </xf>
    <xf numFmtId="0" fontId="38" fillId="4" borderId="26" xfId="1" applyFont="1" applyFill="1" applyBorder="1" applyAlignment="1" applyProtection="1">
      <alignment horizontal="right" vertical="center" wrapText="1"/>
      <protection hidden="1"/>
    </xf>
    <xf numFmtId="0" fontId="38" fillId="4" borderId="28" xfId="1" applyFont="1" applyFill="1" applyBorder="1" applyAlignment="1" applyProtection="1">
      <alignment horizontal="right" vertical="center" wrapText="1"/>
      <protection hidden="1"/>
    </xf>
    <xf numFmtId="166" fontId="26" fillId="4" borderId="54" xfId="2" applyNumberFormat="1" applyFont="1" applyFill="1" applyBorder="1" applyAlignment="1" applyProtection="1">
      <alignment horizontal="center" vertical="center"/>
      <protection hidden="1"/>
    </xf>
    <xf numFmtId="166" fontId="26" fillId="4" borderId="56" xfId="2" applyNumberFormat="1" applyFont="1" applyFill="1" applyBorder="1" applyAlignment="1" applyProtection="1">
      <alignment horizontal="center" vertical="center"/>
      <protection hidden="1"/>
    </xf>
    <xf numFmtId="166" fontId="26" fillId="26" borderId="54" xfId="2" applyNumberFormat="1" applyFont="1" applyFill="1" applyBorder="1" applyAlignment="1" applyProtection="1">
      <alignment horizontal="center" vertical="center"/>
      <protection hidden="1"/>
    </xf>
    <xf numFmtId="166" fontId="26" fillId="26" borderId="56" xfId="2" applyNumberFormat="1" applyFont="1" applyFill="1" applyBorder="1" applyAlignment="1" applyProtection="1">
      <alignment horizontal="center" vertical="center"/>
      <protection hidden="1"/>
    </xf>
    <xf numFmtId="166" fontId="26" fillId="4" borderId="45" xfId="2" applyNumberFormat="1" applyFont="1" applyFill="1" applyBorder="1" applyAlignment="1" applyProtection="1">
      <alignment horizontal="center" vertical="center"/>
      <protection hidden="1"/>
    </xf>
    <xf numFmtId="166" fontId="26" fillId="4" borderId="47" xfId="2" applyNumberFormat="1" applyFont="1" applyFill="1" applyBorder="1" applyAlignment="1" applyProtection="1">
      <alignment horizontal="center" vertical="center"/>
      <protection hidden="1"/>
    </xf>
    <xf numFmtId="0" fontId="24" fillId="10" borderId="37" xfId="1" applyFont="1" applyFill="1" applyBorder="1" applyAlignment="1" applyProtection="1">
      <alignment horizontal="center" vertical="center" wrapText="1" readingOrder="2"/>
      <protection hidden="1"/>
    </xf>
    <xf numFmtId="166" fontId="26" fillId="4" borderId="54" xfId="2" applyNumberFormat="1" applyFont="1" applyFill="1" applyBorder="1" applyAlignment="1" applyProtection="1">
      <alignment horizontal="center" vertical="center" readingOrder="1"/>
      <protection hidden="1"/>
    </xf>
    <xf numFmtId="166" fontId="26" fillId="4" borderId="56" xfId="2" applyNumberFormat="1" applyFont="1" applyFill="1" applyBorder="1" applyAlignment="1" applyProtection="1">
      <alignment horizontal="center" vertical="center" readingOrder="1"/>
      <protection hidden="1"/>
    </xf>
    <xf numFmtId="0" fontId="34" fillId="10" borderId="54" xfId="0" applyFont="1" applyFill="1" applyBorder="1" applyAlignment="1" applyProtection="1">
      <alignment horizontal="right"/>
      <protection hidden="1"/>
    </xf>
    <xf numFmtId="0" fontId="34" fillId="10" borderId="55" xfId="0" applyFont="1" applyFill="1" applyBorder="1" applyAlignment="1" applyProtection="1">
      <alignment horizontal="right"/>
      <protection hidden="1"/>
    </xf>
    <xf numFmtId="0" fontId="34" fillId="10" borderId="56" xfId="0" applyFont="1" applyFill="1" applyBorder="1" applyAlignment="1" applyProtection="1">
      <alignment horizontal="right"/>
      <protection hidden="1"/>
    </xf>
    <xf numFmtId="0" fontId="49" fillId="8" borderId="73" xfId="0" applyFont="1" applyFill="1" applyBorder="1" applyAlignment="1" applyProtection="1">
      <alignment horizontal="center" vertical="center" wrapText="1"/>
      <protection hidden="1"/>
    </xf>
    <xf numFmtId="0" fontId="49" fillId="8" borderId="74" xfId="0" applyFont="1" applyFill="1" applyBorder="1" applyAlignment="1" applyProtection="1">
      <alignment horizontal="center" vertical="center" wrapText="1"/>
      <protection hidden="1"/>
    </xf>
    <xf numFmtId="0" fontId="49" fillId="8" borderId="75" xfId="0" applyFont="1" applyFill="1" applyBorder="1" applyAlignment="1" applyProtection="1">
      <alignment horizontal="center" vertical="center" wrapText="1"/>
      <protection hidden="1"/>
    </xf>
    <xf numFmtId="0" fontId="49" fillId="8" borderId="65" xfId="0" applyFont="1" applyFill="1" applyBorder="1" applyAlignment="1" applyProtection="1">
      <alignment horizontal="center" vertical="center" wrapText="1"/>
      <protection hidden="1"/>
    </xf>
    <xf numFmtId="0" fontId="21" fillId="8" borderId="68" xfId="0" applyFont="1" applyFill="1" applyBorder="1" applyAlignment="1" applyProtection="1">
      <alignment vertical="center"/>
      <protection hidden="1"/>
    </xf>
    <xf numFmtId="0" fontId="21" fillId="8" borderId="69" xfId="0" applyFont="1" applyFill="1" applyBorder="1" applyAlignment="1" applyProtection="1">
      <alignment vertical="center"/>
      <protection hidden="1"/>
    </xf>
    <xf numFmtId="0" fontId="21" fillId="8" borderId="68" xfId="0" applyFont="1" applyFill="1" applyBorder="1" applyProtection="1">
      <protection hidden="1"/>
    </xf>
    <xf numFmtId="0" fontId="21" fillId="8" borderId="69" xfId="0" applyFont="1" applyFill="1" applyBorder="1" applyProtection="1">
      <protection hidden="1"/>
    </xf>
    <xf numFmtId="0" fontId="40" fillId="0" borderId="0" xfId="0" applyFont="1" applyAlignment="1" applyProtection="1">
      <alignment horizontal="center" vertical="center" wrapText="1" readingOrder="2"/>
      <protection hidden="1"/>
    </xf>
    <xf numFmtId="0" fontId="38" fillId="0" borderId="0" xfId="0" applyFont="1" applyProtection="1">
      <protection hidden="1"/>
    </xf>
    <xf numFmtId="0" fontId="47" fillId="0" borderId="0" xfId="0" applyFont="1" applyAlignment="1" applyProtection="1">
      <alignment horizontal="center" vertical="center"/>
      <protection hidden="1"/>
    </xf>
    <xf numFmtId="0" fontId="31" fillId="0" borderId="0" xfId="0" applyFont="1" applyProtection="1">
      <protection hidden="1"/>
    </xf>
    <xf numFmtId="0" fontId="47" fillId="20" borderId="24" xfId="0" applyFont="1" applyFill="1" applyBorder="1" applyAlignment="1" applyProtection="1">
      <alignment horizontal="center"/>
      <protection hidden="1"/>
    </xf>
    <xf numFmtId="0" fontId="38" fillId="4" borderId="24" xfId="0" applyFont="1" applyFill="1" applyBorder="1" applyAlignment="1" applyProtection="1">
      <alignment horizontal="center"/>
      <protection hidden="1"/>
    </xf>
    <xf numFmtId="0" fontId="47" fillId="20" borderId="24" xfId="0" applyFont="1" applyFill="1" applyBorder="1" applyAlignment="1" applyProtection="1">
      <alignment horizontal="center" vertical="center" wrapText="1"/>
      <protection hidden="1"/>
    </xf>
    <xf numFmtId="0" fontId="47" fillId="20" borderId="37" xfId="0" applyFont="1" applyFill="1" applyBorder="1" applyAlignment="1" applyProtection="1">
      <alignment horizontal="center" vertical="center" wrapText="1"/>
      <protection hidden="1"/>
    </xf>
    <xf numFmtId="0" fontId="26" fillId="31" borderId="32" xfId="1" applyFont="1" applyFill="1" applyBorder="1" applyAlignment="1" applyProtection="1">
      <alignment horizontal="center" vertical="center"/>
      <protection hidden="1"/>
    </xf>
    <xf numFmtId="0" fontId="26" fillId="31" borderId="1" xfId="1" applyFont="1" applyFill="1" applyAlignment="1" applyProtection="1">
      <alignment horizontal="center" vertical="center"/>
      <protection hidden="1"/>
    </xf>
    <xf numFmtId="0" fontId="26" fillId="31" borderId="34" xfId="1" applyFont="1" applyFill="1" applyBorder="1" applyAlignment="1" applyProtection="1">
      <alignment horizontal="center" vertical="center"/>
      <protection hidden="1"/>
    </xf>
    <xf numFmtId="0" fontId="26" fillId="31" borderId="35" xfId="1" applyFont="1" applyFill="1" applyBorder="1" applyAlignment="1" applyProtection="1">
      <alignment horizontal="center" vertical="center"/>
      <protection hidden="1"/>
    </xf>
    <xf numFmtId="0" fontId="24" fillId="31" borderId="32" xfId="1" applyFont="1" applyFill="1" applyBorder="1" applyAlignment="1" applyProtection="1">
      <alignment horizontal="center" vertical="center"/>
      <protection hidden="1"/>
    </xf>
    <xf numFmtId="0" fontId="24" fillId="31" borderId="1" xfId="1" applyFont="1" applyFill="1" applyAlignment="1" applyProtection="1">
      <alignment horizontal="center" vertical="center"/>
      <protection hidden="1"/>
    </xf>
    <xf numFmtId="0" fontId="24" fillId="31" borderId="29" xfId="1" applyFont="1" applyFill="1" applyBorder="1" applyAlignment="1" applyProtection="1">
      <alignment horizontal="center" vertical="center" wrapText="1"/>
      <protection hidden="1"/>
    </xf>
    <xf numFmtId="0" fontId="24" fillId="31" borderId="30" xfId="1" applyFont="1" applyFill="1" applyBorder="1" applyAlignment="1" applyProtection="1">
      <alignment horizontal="center" vertical="center" wrapText="1"/>
      <protection hidden="1"/>
    </xf>
    <xf numFmtId="0" fontId="24" fillId="31" borderId="30" xfId="1" applyFont="1" applyFill="1" applyBorder="1" applyAlignment="1" applyProtection="1">
      <alignment horizontal="center" vertical="center"/>
      <protection hidden="1"/>
    </xf>
    <xf numFmtId="0" fontId="50" fillId="10" borderId="1" xfId="1" applyFont="1" applyFill="1" applyAlignment="1" applyProtection="1">
      <alignment horizontal="center" vertical="center"/>
      <protection hidden="1"/>
    </xf>
    <xf numFmtId="0" fontId="28" fillId="4" borderId="26" xfId="0" applyFont="1" applyFill="1" applyBorder="1" applyAlignment="1" applyProtection="1">
      <alignment horizontal="center" vertical="center"/>
      <protection hidden="1"/>
    </xf>
    <xf numFmtId="0" fontId="28" fillId="4" borderId="27" xfId="0" applyFont="1" applyFill="1" applyBorder="1" applyAlignment="1" applyProtection="1">
      <alignment horizontal="center" vertical="center"/>
      <protection hidden="1"/>
    </xf>
    <xf numFmtId="0" fontId="28" fillId="4" borderId="28" xfId="0" applyFont="1" applyFill="1" applyBorder="1" applyAlignment="1" applyProtection="1">
      <alignment horizontal="center" vertical="center"/>
      <protection hidden="1"/>
    </xf>
    <xf numFmtId="0" fontId="74" fillId="29" borderId="26" xfId="1" applyFont="1" applyFill="1" applyBorder="1" applyAlignment="1" applyProtection="1">
      <alignment horizontal="right" wrapText="1"/>
      <protection hidden="1"/>
    </xf>
    <xf numFmtId="0" fontId="74" fillId="29" borderId="27" xfId="1" applyFont="1" applyFill="1" applyBorder="1" applyAlignment="1" applyProtection="1">
      <alignment horizontal="right" wrapText="1"/>
      <protection hidden="1"/>
    </xf>
    <xf numFmtId="0" fontId="74" fillId="29" borderId="28" xfId="1" applyFont="1" applyFill="1" applyBorder="1" applyAlignment="1" applyProtection="1">
      <alignment horizontal="right" wrapText="1"/>
      <protection hidden="1"/>
    </xf>
    <xf numFmtId="0" fontId="74" fillId="29" borderId="34" xfId="1" applyFont="1" applyFill="1" applyBorder="1" applyAlignment="1" applyProtection="1">
      <alignment horizontal="right" wrapText="1"/>
      <protection hidden="1"/>
    </xf>
    <xf numFmtId="0" fontId="74" fillId="29" borderId="35" xfId="1" applyFont="1" applyFill="1" applyBorder="1" applyAlignment="1" applyProtection="1">
      <alignment horizontal="right" wrapText="1"/>
      <protection hidden="1"/>
    </xf>
    <xf numFmtId="0" fontId="74" fillId="29" borderId="30" xfId="1" applyFont="1" applyFill="1" applyBorder="1" applyAlignment="1" applyProtection="1">
      <alignment horizontal="right" wrapText="1"/>
      <protection hidden="1"/>
    </xf>
    <xf numFmtId="0" fontId="77" fillId="29" borderId="1" xfId="1" applyFont="1" applyFill="1" applyAlignment="1" applyProtection="1">
      <alignment horizontal="center" vertical="center"/>
      <protection hidden="1"/>
    </xf>
    <xf numFmtId="0" fontId="31" fillId="31" borderId="1" xfId="1" applyFont="1" applyFill="1" applyAlignment="1" applyProtection="1">
      <alignment horizontal="right" vertical="top" wrapText="1"/>
      <protection hidden="1"/>
    </xf>
    <xf numFmtId="0" fontId="31" fillId="31" borderId="30" xfId="1" applyFont="1" applyFill="1" applyBorder="1" applyAlignment="1" applyProtection="1">
      <alignment horizontal="center" vertical="center" wrapText="1"/>
      <protection hidden="1"/>
    </xf>
    <xf numFmtId="0" fontId="31" fillId="31" borderId="31" xfId="1" applyFont="1" applyFill="1" applyBorder="1" applyAlignment="1" applyProtection="1">
      <alignment horizontal="center" vertical="center" wrapText="1"/>
      <protection hidden="1"/>
    </xf>
  </cellXfs>
  <cellStyles count="12">
    <cellStyle name="Comma 2" xfId="2" xr:uid="{00000000-0005-0000-0000-000000000000}"/>
    <cellStyle name="Comma 2 2" xfId="8" xr:uid="{00000000-0005-0000-0000-000001000000}"/>
    <cellStyle name="Hyperlink" xfId="10" builtinId="8"/>
    <cellStyle name="Normal" xfId="0" builtinId="0"/>
    <cellStyle name="Normal 2" xfId="1" xr:uid="{00000000-0005-0000-0000-000003000000}"/>
    <cellStyle name="Normal 2 2" xfId="7" xr:uid="{00000000-0005-0000-0000-000004000000}"/>
    <cellStyle name="Normal 3" xfId="4" xr:uid="{00000000-0005-0000-0000-000005000000}"/>
    <cellStyle name="Normal 4" xfId="5" xr:uid="{00000000-0005-0000-0000-000006000000}"/>
    <cellStyle name="Normal 5" xfId="11" xr:uid="{00000000-0005-0000-0000-000039000000}"/>
    <cellStyle name="Percent" xfId="9" builtinId="5"/>
    <cellStyle name="Percent 2" xfId="3" xr:uid="{00000000-0005-0000-0000-000008000000}"/>
    <cellStyle name="היפר-קישור 2" xfId="6" xr:uid="{00000000-0005-0000-0000-000009000000}"/>
  </cellStyles>
  <dxfs count="132">
    <dxf>
      <font>
        <color rgb="FFFF0000"/>
      </font>
      <fill>
        <patternFill>
          <bgColor theme="0" tint="-0.24994659260841701"/>
        </patternFill>
      </fill>
    </dxf>
    <dxf>
      <font>
        <color rgb="FFFF0000"/>
      </font>
    </dxf>
    <dxf>
      <font>
        <color rgb="FFFF0000"/>
      </font>
    </dxf>
    <dxf>
      <font>
        <color rgb="FFFF0000"/>
      </font>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b/>
        <strike val="0"/>
        <outline val="0"/>
        <shadow val="0"/>
        <u val="none"/>
        <vertAlign val="baseline"/>
        <name val="Calibri"/>
        <scheme val="none"/>
      </font>
      <fill>
        <patternFill patternType="solid">
          <bgColor theme="8" tint="0.59999389629810485"/>
        </patternFill>
      </fill>
      <alignment horizontal="center" textRotation="0" wrapText="0" indent="0" justifyLastLine="0" shrinkToFit="0"/>
      <protection locked="1" hidden="1"/>
    </dxf>
    <dxf>
      <font>
        <b/>
        <strike val="0"/>
        <outline val="0"/>
        <shadow val="0"/>
        <u val="none"/>
        <vertAlign val="baseline"/>
        <name val="Calibri"/>
        <scheme val="none"/>
      </font>
      <fill>
        <patternFill patternType="solid">
          <bgColor theme="8" tint="0.59999389629810485"/>
        </patternFill>
      </fill>
      <alignment horizontal="center" textRotation="0" wrapText="0" indent="0" justifyLastLine="0" shrinkToFit="0"/>
      <border>
        <left style="thin">
          <color rgb="FF000000"/>
        </left>
        <right style="thin">
          <color rgb="FF000000"/>
        </right>
      </border>
      <protection locked="1" hidden="1"/>
    </dxf>
    <dxf>
      <font>
        <b/>
        <strike val="0"/>
        <outline val="0"/>
        <shadow val="0"/>
        <u val="none"/>
        <vertAlign val="baseline"/>
        <name val="Calibri"/>
        <scheme val="none"/>
      </font>
      <fill>
        <patternFill patternType="solid">
          <bgColor theme="8" tint="0.59999389629810485"/>
        </patternFill>
      </fill>
      <alignment horizontal="center" textRotation="0" wrapText="0" indent="0" justifyLastLine="0" shrinkToFit="0"/>
      <border>
        <left style="thin">
          <color rgb="FF000000"/>
        </left>
        <right style="thin">
          <color rgb="FF000000"/>
        </right>
      </border>
      <protection locked="1" hidden="1"/>
    </dxf>
    <dxf>
      <font>
        <b/>
        <strike val="0"/>
        <outline val="0"/>
        <shadow val="0"/>
        <u val="none"/>
        <vertAlign val="baseline"/>
        <name val="Calibri"/>
        <scheme val="none"/>
      </font>
      <fill>
        <patternFill patternType="solid">
          <bgColor theme="8" tint="0.59999389629810485"/>
        </patternFill>
      </fill>
      <alignment horizontal="center" textRotation="0" wrapText="0" indent="0" justifyLastLine="0" shrinkToFit="0"/>
      <protection locked="1" hidden="1"/>
    </dxf>
    <dxf>
      <font>
        <strike val="0"/>
        <outline val="0"/>
        <shadow val="0"/>
        <u val="none"/>
        <vertAlign val="baseline"/>
        <name val="Calibri"/>
        <scheme val="none"/>
      </font>
      <protection locked="1" hidden="1"/>
    </dxf>
    <dxf>
      <border diagonalUp="0" diagonalDown="0">
        <left style="medium">
          <color indexed="64"/>
        </left>
        <right style="medium">
          <color indexed="64"/>
        </right>
        <top style="medium">
          <color indexed="64"/>
        </top>
        <bottom style="medium">
          <color indexed="64"/>
        </bottom>
      </border>
    </dxf>
    <dxf>
      <font>
        <b/>
        <strike val="0"/>
        <outline val="0"/>
        <shadow val="0"/>
        <u val="none"/>
        <vertAlign val="baseline"/>
        <name val="Calibri"/>
        <scheme val="none"/>
      </font>
      <fill>
        <patternFill patternType="solid">
          <bgColor theme="8" tint="0.59999389629810485"/>
        </patternFill>
      </fill>
      <alignment horizontal="center" textRotation="0" wrapText="0" indent="0" justifyLastLine="0" shrinkToFit="0"/>
      <protection locked="1" hidden="1"/>
    </dxf>
    <dxf>
      <border outline="0">
        <bottom style="medium">
          <color rgb="FF000000"/>
        </bottom>
      </border>
    </dxf>
    <dxf>
      <protection locked="1" hidden="1"/>
    </dxf>
    <dxf>
      <font>
        <strike val="0"/>
        <outline val="0"/>
        <shadow val="0"/>
        <u val="none"/>
        <vertAlign val="baseline"/>
        <name val="Calibri"/>
        <scheme val="none"/>
      </font>
      <fill>
        <patternFill patternType="solid">
          <fgColor rgb="FF8DB3E2"/>
          <bgColor theme="8" tint="0.59999389629810485"/>
        </patternFill>
      </fill>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name val="Calibri"/>
        <scheme val="none"/>
      </font>
      <protection locked="1" hidden="1"/>
    </dxf>
    <dxf>
      <font>
        <strike val="0"/>
        <outline val="0"/>
        <shadow val="0"/>
        <u val="none"/>
        <vertAlign val="baseline"/>
        <name val="Calibri"/>
        <scheme val="none"/>
      </font>
      <fill>
        <patternFill patternType="solid">
          <bgColor theme="8" tint="0.59999389629810485"/>
        </patternFill>
      </fill>
      <protection locked="1" hidden="1"/>
    </dxf>
    <dxf>
      <font>
        <strike val="0"/>
        <outline val="0"/>
        <shadow val="0"/>
        <u val="none"/>
        <vertAlign val="baseline"/>
        <sz val="18"/>
        <color theme="1"/>
        <name val="Calibri"/>
        <scheme val="none"/>
      </font>
      <fill>
        <patternFill patternType="solid">
          <fgColor rgb="FF8DB3E2"/>
          <bgColor theme="4" tint="0.59999389629810485"/>
        </patternFill>
      </fill>
      <alignment horizontal="center" vertical="center" textRotation="0" indent="0" justifyLastLine="0" shrinkToFit="0" readingOrder="0"/>
      <protection locked="1" hidden="1"/>
    </dxf>
    <dxf>
      <alignment horizontal="center" textRotation="0" indent="0" justifyLastLine="0" shrinkToFit="0" readingOrder="0"/>
    </dxf>
    <dxf>
      <font>
        <b/>
        <sz val="12"/>
        <color indexed="8"/>
        <name val="Calibri"/>
        <scheme val="none"/>
      </font>
      <fill>
        <patternFill patternType="solid">
          <fgColor indexed="64"/>
          <bgColor theme="4" tint="0.5999938962981048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vertical/>
        <horizontal/>
      </border>
      <protection locked="1" hidden="1"/>
    </dxf>
    <dxf>
      <alignment horizontal="center" textRotation="0" indent="0" justifyLastLine="0" shrinkToFit="0" readingOrder="0"/>
    </dxf>
    <dxf>
      <fill>
        <patternFill patternType="solid">
          <fgColor rgb="FF8DB3E2"/>
          <bgColor theme="4" tint="0.59999389629810485"/>
        </patternFill>
      </fill>
      <alignment vertical="center" textRotation="0" wrapText="0" indent="0" justifyLastLine="0" shrinkToFit="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0" hidden="0"/>
    </dxf>
    <dxf>
      <font>
        <b/>
        <strike val="0"/>
        <outline val="0"/>
        <shadow val="0"/>
        <u val="none"/>
        <vertAlign val="baseline"/>
        <color auto="1"/>
        <name val="Calibri"/>
        <scheme val="none"/>
      </font>
      <protection locked="0" hidden="0"/>
    </dxf>
    <dxf>
      <font>
        <b/>
        <strike val="0"/>
        <outline val="0"/>
        <shadow val="0"/>
        <u val="none"/>
        <vertAlign val="baseline"/>
        <color auto="1"/>
        <name val="Calibri"/>
        <scheme val="none"/>
      </font>
      <protection locked="1" hidden="1"/>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color auto="1"/>
        <name val="Calibri"/>
        <scheme val="none"/>
      </font>
      <protection locked="1" hidden="0"/>
    </dxf>
    <dxf>
      <font>
        <b/>
        <strike val="0"/>
        <outline val="0"/>
        <shadow val="0"/>
        <u val="none"/>
        <vertAlign val="baseline"/>
        <sz val="14"/>
        <color auto="1"/>
        <name val="Calibri"/>
        <scheme val="none"/>
      </font>
      <protection locked="1" hidden="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5" defaultTableStyle="TableStyleMedium2" defaultPivotStyle="PivotStyleLight16">
    <tableStyle name="דיווח פרטני-style" pivot="0" count="3" xr9:uid="{00000000-0011-0000-FFFF-FFFF00000000}">
      <tableStyleElement type="headerRow" dxfId="131"/>
      <tableStyleElement type="firstRowStripe" dxfId="130"/>
      <tableStyleElement type="secondRowStripe" dxfId="129"/>
    </tableStyle>
    <tableStyle name="סיכום דיווח פרטני-style" pivot="0" count="3" xr9:uid="{00000000-0011-0000-FFFF-FFFF01000000}">
      <tableStyleElement type="headerRow" dxfId="128"/>
      <tableStyleElement type="firstRowStripe" dxfId="127"/>
      <tableStyleElement type="secondRowStripe" dxfId="126"/>
    </tableStyle>
    <tableStyle name="סיכום דיווח פרטני-style 2" pivot="0" count="3" xr9:uid="{00000000-0011-0000-FFFF-FFFF02000000}">
      <tableStyleElement type="headerRow" dxfId="125"/>
      <tableStyleElement type="firstRowStripe" dxfId="124"/>
      <tableStyleElement type="secondRowStripe" dxfId="123"/>
    </tableStyle>
    <tableStyle name="דיווח נסועה ופליטות-style" pivot="0" count="3" xr9:uid="{00000000-0011-0000-FFFF-FFFF03000000}">
      <tableStyleElement type="headerRow" dxfId="122"/>
      <tableStyleElement type="firstRowStripe" dxfId="121"/>
      <tableStyleElement type="secondRowStripe" dxfId="120"/>
    </tableStyle>
    <tableStyle name="נהיגה חסכונית-style" pivot="0" count="3" xr9:uid="{00000000-0011-0000-FFFF-FFFF04000000}">
      <tableStyleElement type="headerRow" dxfId="119"/>
      <tableStyleElement type="firstRowStripe" dxfId="118"/>
      <tableStyleElement type="secondRowStripe" dxfId="117"/>
    </tableStyle>
  </tableStyles>
  <colors>
    <mruColors>
      <color rgb="FF00D661"/>
      <color rgb="FF2ACC32"/>
      <color rgb="FF009E47"/>
      <color rgb="FF007A37"/>
      <color rgb="FF009644"/>
      <color rgb="FF45E754"/>
      <color rgb="FF29E33B"/>
      <color rgb="FF66F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cotraders.sharepoint.com/Shared%20Documents/Data/&#1492;&#1502;&#1513;&#1512;&#1491;%20&#1500;&#1492;&#1490;&#1504;&#1514;%20&#1492;&#1505;&#1489;&#1497;&#1489;&#1492;/&#1502;&#1504;&#1490;&#1504;&#1493;&#1503;%20&#1493;&#1493;&#1500;&#1493;&#1504;&#1496;&#1512;&#1497;/&#1508;&#1500;&#1497;&#1496;&#1493;&#1514;%20&#1490;&#1494;&#1495;%20&#1506;&#1497;%20&#1510;&#1497;&#1497;%20&#1512;&#1499;&#1489;/&#1488;&#1497;&#1495;&#1493;&#1491;%20&#1511;&#1489;&#1510;&#1497;%20&#1491;&#1497;&#1493;&#1493;&#1495;/Transportation%20GHG_Excel%20Tool%202022_ver%2010.0_Final%20&#1508;&#1514;&#1493;&#1495;.xlsx" TargetMode="External"/><Relationship Id="rId1" Type="http://schemas.openxmlformats.org/officeDocument/2006/relationships/externalLinkPath" Target="https://ecotraders.sharepoint.com/Shared%20Documents/Data/&#1492;&#1502;&#1513;&#1512;&#1491;%20&#1500;&#1492;&#1490;&#1504;&#1514;%20&#1492;&#1505;&#1489;&#1497;&#1489;&#1492;/&#1502;&#1504;&#1490;&#1504;&#1493;&#1503;%20&#1493;&#1493;&#1500;&#1493;&#1504;&#1496;&#1512;&#1497;/&#1508;&#1500;&#1497;&#1496;&#1493;&#1514;%20&#1490;&#1494;&#1495;%20&#1506;&#1497;%20&#1510;&#1497;&#1497;%20&#1512;&#1499;&#1489;/&#1488;&#1497;&#1495;&#1493;&#1491;%20&#1511;&#1489;&#1510;&#1497;%20&#1491;&#1497;&#1493;&#1493;&#1495;/Transportation%20GHG_Excel%20Tool%202022_ver%2010.0_Final%20&#1508;&#1514;&#1493;&#149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cotraders.sharepoint.com/Shared%20Documents/Data/Tal%20S/Transportation%20GHG_Excel%20Tool%202022_ver%2010.0_Final%20&#1508;&#1514;&#1493;&#1495;.xlsx" TargetMode="External"/><Relationship Id="rId1" Type="http://schemas.openxmlformats.org/officeDocument/2006/relationships/externalLinkPath" Target="https://ecotraders.sharepoint.com/Shared%20Documents/Data/Tal%20S/Transportation%20GHG_Excel%20Tool%202022_ver%2010.0_Final%20&#1508;&#1514;&#1493;&#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דף הסבר"/>
      <sheetName val="פתיחה"/>
      <sheetName val="צריכת דלק של כלי רכב"/>
      <sheetName val="מערכות קירור בכלי רכב"/>
      <sheetName val="מערכות מיזוג וקירור"/>
      <sheetName val="טעינת חשמל לכלי רכב"/>
      <sheetName val="מתקנים נייחים לשריפת דלקים"/>
      <sheetName val="צריכת חשמל במוסכים"/>
      <sheetName val="סיכום"/>
      <sheetName val="טופס דיווח"/>
      <sheetName val="GWP"/>
      <sheetName val="מקדמי פליטה"/>
      <sheetName val="מעקב אחר עידכוני גרסאות"/>
    </sheetNames>
    <sheetDataSet>
      <sheetData sheetId="0"/>
      <sheetData sheetId="1">
        <row r="17">
          <cell r="P17">
            <v>2022</v>
          </cell>
        </row>
        <row r="18">
          <cell r="V18" t="str">
            <v>משאיות</v>
          </cell>
        </row>
        <row r="19">
          <cell r="V19" t="str">
            <v>אוטובוסים</v>
          </cell>
        </row>
      </sheetData>
      <sheetData sheetId="2"/>
      <sheetData sheetId="3"/>
      <sheetData sheetId="4"/>
      <sheetData sheetId="5"/>
      <sheetData sheetId="6"/>
      <sheetData sheetId="7"/>
      <sheetData sheetId="8">
        <row r="20">
          <cell r="C20">
            <v>5.0999999999999995E-3</v>
          </cell>
        </row>
        <row r="34">
          <cell r="C34">
            <v>5.0999999999999995E-3</v>
          </cell>
        </row>
      </sheetData>
      <sheetData sheetId="9"/>
      <sheetData sheetId="10">
        <row r="16">
          <cell r="E16">
            <v>28</v>
          </cell>
        </row>
        <row r="17">
          <cell r="E17">
            <v>265</v>
          </cell>
        </row>
      </sheetData>
      <sheetData sheetId="11">
        <row r="13">
          <cell r="S13" t="str">
            <v>מגה וואט שעה</v>
          </cell>
          <cell r="AG13" t="str">
            <v>נתוני רכש</v>
          </cell>
          <cell r="AI13">
            <v>2022</v>
          </cell>
        </row>
        <row r="14">
          <cell r="S14" t="str">
            <v>קילו וואט שעה</v>
          </cell>
          <cell r="AG14" t="str">
            <v>חישוב ע"י מהנדס</v>
          </cell>
          <cell r="AI14">
            <v>2021</v>
          </cell>
        </row>
        <row r="15">
          <cell r="AG15" t="str">
            <v>הערכה</v>
          </cell>
          <cell r="AI15">
            <v>2020</v>
          </cell>
        </row>
        <row r="16">
          <cell r="AG16" t="str">
            <v>אחר</v>
          </cell>
          <cell r="AI16">
            <v>2019</v>
          </cell>
        </row>
        <row r="17">
          <cell r="AI17">
            <v>2018</v>
          </cell>
        </row>
        <row r="18">
          <cell r="AI18">
            <v>2017</v>
          </cell>
        </row>
        <row r="19">
          <cell r="A19" t="str">
            <v>TJ</v>
          </cell>
          <cell r="C19" t="str">
            <v>TJ</v>
          </cell>
          <cell r="M19" t="str">
            <v>TJ</v>
          </cell>
          <cell r="O19" t="str">
            <v>נתוני רכש</v>
          </cell>
          <cell r="AI19">
            <v>2016</v>
          </cell>
        </row>
        <row r="20">
          <cell r="C20" t="str">
            <v>Liter</v>
          </cell>
          <cell r="M20" t="str">
            <v>ton</v>
          </cell>
          <cell r="O20" t="str">
            <v>חישוב ע"י מהנדס</v>
          </cell>
          <cell r="AI20">
            <v>2015</v>
          </cell>
        </row>
        <row r="21">
          <cell r="M21" t="str">
            <v>liter</v>
          </cell>
          <cell r="O21" t="str">
            <v>הערכה</v>
          </cell>
          <cell r="AI21">
            <v>2014</v>
          </cell>
        </row>
        <row r="22">
          <cell r="O22" t="str">
            <v>אחר</v>
          </cell>
          <cell r="AI22">
            <v>2013</v>
          </cell>
        </row>
        <row r="23">
          <cell r="C23" t="str">
            <v>TJ</v>
          </cell>
          <cell r="AI23">
            <v>2012</v>
          </cell>
        </row>
        <row r="24">
          <cell r="C24" t="str">
            <v>Kg</v>
          </cell>
          <cell r="AI24">
            <v>2011</v>
          </cell>
        </row>
        <row r="25">
          <cell r="AI25">
            <v>2010</v>
          </cell>
        </row>
        <row r="26">
          <cell r="AI26">
            <v>2009</v>
          </cell>
        </row>
        <row r="27">
          <cell r="AI27">
            <v>2008</v>
          </cell>
        </row>
        <row r="49">
          <cell r="C49">
            <v>69.3</v>
          </cell>
          <cell r="D49">
            <v>3.8E-3</v>
          </cell>
          <cell r="E49">
            <v>5.7000000000000002E-3</v>
          </cell>
          <cell r="F49">
            <v>2.2779326000000002</v>
          </cell>
          <cell r="G49">
            <v>1.2E-4</v>
          </cell>
          <cell r="H49">
            <v>1.9000000000000001E-4</v>
          </cell>
        </row>
        <row r="50">
          <cell r="C50">
            <v>69.3</v>
          </cell>
          <cell r="D50">
            <v>2.5000000000000001E-2</v>
          </cell>
          <cell r="E50">
            <v>8.0000000000000002E-3</v>
          </cell>
          <cell r="F50">
            <v>2.2779326000000002</v>
          </cell>
          <cell r="G50">
            <v>8.1999999999999998E-4</v>
          </cell>
          <cell r="H50">
            <v>2.5999999999999998E-4</v>
          </cell>
        </row>
        <row r="51">
          <cell r="C51">
            <v>69.3</v>
          </cell>
          <cell r="D51">
            <v>3.3000000000000002E-2</v>
          </cell>
          <cell r="E51">
            <v>3.2000000000000002E-3</v>
          </cell>
          <cell r="F51">
            <v>2.2779326000000002</v>
          </cell>
          <cell r="G51">
            <v>1.08E-3</v>
          </cell>
          <cell r="H51">
            <v>1.1E-4</v>
          </cell>
        </row>
        <row r="53">
          <cell r="C53">
            <v>69.3</v>
          </cell>
          <cell r="F53">
            <v>2.2779326000000002</v>
          </cell>
          <cell r="G53">
            <v>1.2E-4</v>
          </cell>
          <cell r="H53">
            <v>1.9000000000000001E-4</v>
          </cell>
        </row>
        <row r="54">
          <cell r="C54">
            <v>69.3</v>
          </cell>
          <cell r="D54">
            <v>2.5000000000000001E-2</v>
          </cell>
          <cell r="E54">
            <v>8.0000000000000002E-3</v>
          </cell>
          <cell r="F54">
            <v>2.2779326000000002</v>
          </cell>
          <cell r="G54">
            <v>8.1999999999999998E-4</v>
          </cell>
          <cell r="H54">
            <v>2.5999999999999998E-4</v>
          </cell>
        </row>
        <row r="55">
          <cell r="C55">
            <v>69.3</v>
          </cell>
          <cell r="D55">
            <v>3.3000000000000002E-2</v>
          </cell>
          <cell r="E55">
            <v>3.2000000000000002E-3</v>
          </cell>
          <cell r="F55">
            <v>2.2779326000000002</v>
          </cell>
          <cell r="G55">
            <v>1.08E-3</v>
          </cell>
          <cell r="H55">
            <v>1.1E-4</v>
          </cell>
        </row>
        <row r="56">
          <cell r="D56">
            <v>0</v>
          </cell>
          <cell r="E56">
            <v>0</v>
          </cell>
        </row>
        <row r="57">
          <cell r="C57">
            <v>69.3</v>
          </cell>
          <cell r="D57">
            <v>3.8E-3</v>
          </cell>
          <cell r="E57">
            <v>5.7000000000000002E-3</v>
          </cell>
          <cell r="F57">
            <v>2.2779326000000002</v>
          </cell>
          <cell r="G57">
            <v>1.2E-4</v>
          </cell>
          <cell r="H57">
            <v>1.9000000000000001E-4</v>
          </cell>
        </row>
        <row r="58">
          <cell r="C58">
            <v>69.3</v>
          </cell>
          <cell r="D58">
            <v>2.5000000000000001E-2</v>
          </cell>
          <cell r="E58">
            <v>8.0000000000000002E-3</v>
          </cell>
          <cell r="F58">
            <v>2.2779326000000002</v>
          </cell>
          <cell r="G58">
            <v>8.1999999999999998E-4</v>
          </cell>
          <cell r="H58">
            <v>2.5999999999999998E-4</v>
          </cell>
        </row>
        <row r="59">
          <cell r="C59">
            <v>69.3</v>
          </cell>
          <cell r="D59">
            <v>3.3000000000000002E-2</v>
          </cell>
          <cell r="E59">
            <v>3.2000000000000002E-3</v>
          </cell>
          <cell r="F59">
            <v>2.2779326000000002</v>
          </cell>
          <cell r="G59">
            <v>1.08E-3</v>
          </cell>
          <cell r="H59">
            <v>1.1E-4</v>
          </cell>
        </row>
        <row r="61">
          <cell r="C61">
            <v>74.099999999999994</v>
          </cell>
          <cell r="D61">
            <v>3.8999999999999998E-3</v>
          </cell>
          <cell r="E61">
            <v>3.8999999999999998E-3</v>
          </cell>
          <cell r="F61">
            <v>2.6997520000000002</v>
          </cell>
          <cell r="G61">
            <v>1.3999999999999999E-4</v>
          </cell>
          <cell r="H61">
            <v>1.3999999999999999E-4</v>
          </cell>
        </row>
        <row r="62">
          <cell r="C62">
            <v>74.099999999999994</v>
          </cell>
          <cell r="D62">
            <v>3.8999999999999998E-3</v>
          </cell>
          <cell r="E62">
            <v>3.8999999999999998E-3</v>
          </cell>
          <cell r="F62">
            <v>2.6997520000000002</v>
          </cell>
          <cell r="G62">
            <v>1.3999999999999999E-4</v>
          </cell>
          <cell r="H62">
            <v>1.3999999999999999E-4</v>
          </cell>
        </row>
        <row r="63">
          <cell r="C63">
            <v>74.099999999999994</v>
          </cell>
          <cell r="D63">
            <v>3.8999999999999998E-3</v>
          </cell>
          <cell r="E63">
            <v>3.8999999999999998E-3</v>
          </cell>
          <cell r="F63">
            <v>2.6997520000000002</v>
          </cell>
          <cell r="G63">
            <v>1.3999999999999999E-4</v>
          </cell>
          <cell r="H63">
            <v>1.3999999999999999E-4</v>
          </cell>
        </row>
        <row r="64">
          <cell r="G64">
            <v>0</v>
          </cell>
          <cell r="H64">
            <v>0</v>
          </cell>
        </row>
        <row r="66">
          <cell r="C66">
            <v>69.599999999999994</v>
          </cell>
          <cell r="D66">
            <v>4.0000000000000001E-3</v>
          </cell>
          <cell r="E66">
            <v>5.7000000000000002E-3</v>
          </cell>
          <cell r="F66">
            <v>2.125</v>
          </cell>
          <cell r="G66">
            <v>8.0000000000000007E-5</v>
          </cell>
          <cell r="H66">
            <v>1.2E-4</v>
          </cell>
        </row>
        <row r="67">
          <cell r="C67">
            <v>73.599999999999994</v>
          </cell>
          <cell r="D67">
            <v>4.0000000000000001E-3</v>
          </cell>
          <cell r="E67">
            <v>3.8999999999999998E-3</v>
          </cell>
          <cell r="F67">
            <v>2.677</v>
          </cell>
          <cell r="G67">
            <v>9.0000000000000006E-5</v>
          </cell>
          <cell r="H67">
            <v>9.0000000000000006E-5</v>
          </cell>
        </row>
        <row r="68">
          <cell r="C68">
            <v>71.858692138133719</v>
          </cell>
          <cell r="D68">
            <v>4.0000000000000001E-3</v>
          </cell>
          <cell r="E68">
            <v>4.0000000000000001E-3</v>
          </cell>
          <cell r="F68">
            <v>2.6576</v>
          </cell>
          <cell r="G68">
            <v>9.0000000000000006E-5</v>
          </cell>
          <cell r="H68">
            <v>9.0000000000000006E-5</v>
          </cell>
        </row>
        <row r="70">
          <cell r="C70">
            <v>63.1</v>
          </cell>
          <cell r="D70">
            <v>6.2E-2</v>
          </cell>
          <cell r="E70">
            <v>2.0000000000000001E-4</v>
          </cell>
          <cell r="F70">
            <v>1.7310000000000001</v>
          </cell>
          <cell r="G70">
            <v>1.6999999999999999E-3</v>
          </cell>
          <cell r="H70">
            <v>1.0000000000000001E-5</v>
          </cell>
        </row>
        <row r="71">
          <cell r="C71">
            <v>63.1</v>
          </cell>
          <cell r="D71">
            <v>6.2E-2</v>
          </cell>
          <cell r="E71">
            <v>2.0000000000000001E-4</v>
          </cell>
          <cell r="F71">
            <v>1.7310000000000001</v>
          </cell>
          <cell r="G71">
            <v>1.6999999999999999E-3</v>
          </cell>
          <cell r="H71">
            <v>1.0000000000000001E-5</v>
          </cell>
        </row>
        <row r="73">
          <cell r="C73">
            <v>56.1</v>
          </cell>
          <cell r="D73">
            <v>9.1999999999999998E-2</v>
          </cell>
          <cell r="E73">
            <v>3.0000000000000001E-3</v>
          </cell>
          <cell r="F73">
            <v>2.6928000000000001</v>
          </cell>
          <cell r="G73">
            <v>4.4159999999999998E-3</v>
          </cell>
          <cell r="H73">
            <v>1.44E-4</v>
          </cell>
        </row>
        <row r="74">
          <cell r="C74">
            <v>56.1</v>
          </cell>
          <cell r="D74">
            <v>9.1999999999999998E-2</v>
          </cell>
          <cell r="E74">
            <v>3.0000000000000001E-3</v>
          </cell>
          <cell r="F74">
            <v>2.6928000000000001</v>
          </cell>
          <cell r="G74">
            <v>4.4159999999999998E-3</v>
          </cell>
          <cell r="H74">
            <v>1.44E-4</v>
          </cell>
        </row>
        <row r="75">
          <cell r="C75">
            <v>56.1</v>
          </cell>
          <cell r="D75">
            <v>9.1999999999999998E-2</v>
          </cell>
          <cell r="E75">
            <v>3.0000000000000001E-3</v>
          </cell>
          <cell r="F75">
            <v>2.6928000000000001</v>
          </cell>
          <cell r="G75">
            <v>4.4159999999999998E-3</v>
          </cell>
          <cell r="H75">
            <v>1.44E-4</v>
          </cell>
        </row>
        <row r="77">
          <cell r="C77">
            <v>62.034647991153712</v>
          </cell>
          <cell r="D77">
            <v>2.9000000000000001E-2</v>
          </cell>
          <cell r="E77">
            <v>3.0000000000000001E-3</v>
          </cell>
          <cell r="F77">
            <v>1.3999262808698858</v>
          </cell>
          <cell r="G77">
            <v>6.4000000000000005E-4</v>
          </cell>
          <cell r="H77">
            <v>6.9999999999999994E-5</v>
          </cell>
        </row>
        <row r="78">
          <cell r="G78">
            <v>0</v>
          </cell>
          <cell r="H78">
            <v>0</v>
          </cell>
        </row>
        <row r="79">
          <cell r="G79">
            <v>0</v>
          </cell>
          <cell r="H79">
            <v>0</v>
          </cell>
        </row>
        <row r="80">
          <cell r="G80" t="str">
            <v>kgCH4/liter</v>
          </cell>
          <cell r="H80" t="str">
            <v>kgN2O/liter</v>
          </cell>
        </row>
        <row r="81">
          <cell r="G81">
            <v>0</v>
          </cell>
          <cell r="H81">
            <v>0</v>
          </cell>
        </row>
        <row r="82">
          <cell r="C82">
            <v>69.3</v>
          </cell>
          <cell r="F82">
            <v>2.2779325799999999</v>
          </cell>
          <cell r="G82">
            <v>3.8E-3</v>
          </cell>
          <cell r="H82">
            <v>5.7000000000000002E-3</v>
          </cell>
        </row>
        <row r="83">
          <cell r="C83">
            <v>69.3</v>
          </cell>
          <cell r="D83">
            <v>44.3</v>
          </cell>
          <cell r="E83">
            <v>0.74199999999999999</v>
          </cell>
          <cell r="F83">
            <v>2.2779325799999999</v>
          </cell>
          <cell r="G83">
            <v>3.8E-3</v>
          </cell>
          <cell r="H83">
            <v>5.7000000000000002E-3</v>
          </cell>
        </row>
        <row r="84">
          <cell r="C84">
            <v>69.3</v>
          </cell>
          <cell r="D84">
            <v>44.3</v>
          </cell>
          <cell r="E84">
            <v>0.74199999999999999</v>
          </cell>
          <cell r="F84">
            <v>2.2779325799999999</v>
          </cell>
          <cell r="G84">
            <v>3.8E-3</v>
          </cell>
          <cell r="H84">
            <v>5.7000000000000002E-3</v>
          </cell>
        </row>
        <row r="85">
          <cell r="C85">
            <v>69.3</v>
          </cell>
          <cell r="D85">
            <v>44.3</v>
          </cell>
          <cell r="E85">
            <v>0.74199999999999999</v>
          </cell>
          <cell r="F85">
            <v>2.2779325799999999</v>
          </cell>
          <cell r="G85">
            <v>3.8E-3</v>
          </cell>
          <cell r="H85">
            <v>5.7000000000000002E-3</v>
          </cell>
        </row>
        <row r="86">
          <cell r="D86">
            <v>0</v>
          </cell>
          <cell r="E86">
            <v>0</v>
          </cell>
          <cell r="G86">
            <v>0</v>
          </cell>
          <cell r="H86">
            <v>0</v>
          </cell>
        </row>
        <row r="87">
          <cell r="C87">
            <v>74.099999999999994</v>
          </cell>
          <cell r="F87">
            <v>2.6997519899999998</v>
          </cell>
          <cell r="G87">
            <v>3.8999999999999998E-3</v>
          </cell>
          <cell r="H87">
            <v>3.8999999999999998E-3</v>
          </cell>
        </row>
        <row r="88">
          <cell r="C88">
            <v>74.099999999999994</v>
          </cell>
          <cell r="D88">
            <v>43</v>
          </cell>
          <cell r="E88">
            <v>0.84730000000000005</v>
          </cell>
          <cell r="F88">
            <v>2.6997519899999998</v>
          </cell>
          <cell r="G88">
            <v>3.8999999999999998E-3</v>
          </cell>
          <cell r="H88">
            <v>3.8999999999999998E-3</v>
          </cell>
        </row>
        <row r="89">
          <cell r="C89">
            <v>74.099999999999994</v>
          </cell>
          <cell r="D89">
            <v>43</v>
          </cell>
          <cell r="E89">
            <v>0.84730000000000005</v>
          </cell>
          <cell r="F89">
            <v>2.6997519899999998</v>
          </cell>
          <cell r="G89">
            <v>3.8999999999999998E-3</v>
          </cell>
          <cell r="H89">
            <v>3.8999999999999998E-3</v>
          </cell>
        </row>
        <row r="90">
          <cell r="C90">
            <v>74.099999999999994</v>
          </cell>
          <cell r="D90">
            <v>43</v>
          </cell>
          <cell r="E90">
            <v>0.84730000000000005</v>
          </cell>
          <cell r="F90">
            <v>2.6997519899999998</v>
          </cell>
          <cell r="G90">
            <v>3.8999999999999998E-3</v>
          </cell>
          <cell r="H90">
            <v>3.8999999999999998E-3</v>
          </cell>
        </row>
        <row r="91">
          <cell r="C91">
            <v>74.099999999999994</v>
          </cell>
          <cell r="D91">
            <v>43</v>
          </cell>
          <cell r="E91">
            <v>0.84730000000000005</v>
          </cell>
          <cell r="F91">
            <v>2.6997519899999998</v>
          </cell>
          <cell r="G91">
            <v>3.8999999999999998E-3</v>
          </cell>
          <cell r="H91">
            <v>3.8999999999999998E-3</v>
          </cell>
        </row>
        <row r="92">
          <cell r="C92">
            <v>74.099999999999994</v>
          </cell>
          <cell r="D92">
            <v>43</v>
          </cell>
          <cell r="E92">
            <v>0.84730000000000005</v>
          </cell>
          <cell r="F92">
            <v>2.6997519899999998</v>
          </cell>
          <cell r="G92">
            <v>3.8999999999999998E-3</v>
          </cell>
          <cell r="H92">
            <v>3.8999999999999998E-3</v>
          </cell>
        </row>
        <row r="93">
          <cell r="C93">
            <v>77.400000000000006</v>
          </cell>
          <cell r="D93">
            <v>40.4</v>
          </cell>
          <cell r="E93">
            <v>0.95</v>
          </cell>
          <cell r="F93">
            <v>2.970612</v>
          </cell>
          <cell r="G93">
            <v>3.0000000000000001E-3</v>
          </cell>
          <cell r="H93">
            <v>5.9999999999999995E-4</v>
          </cell>
        </row>
        <row r="94">
          <cell r="D94">
            <v>0</v>
          </cell>
          <cell r="E94">
            <v>499.78035239999997</v>
          </cell>
          <cell r="G94">
            <v>7.3942286708506799</v>
          </cell>
          <cell r="H94">
            <v>0</v>
          </cell>
        </row>
        <row r="95">
          <cell r="G95">
            <v>0</v>
          </cell>
          <cell r="H95">
            <v>0</v>
          </cell>
        </row>
        <row r="96">
          <cell r="D96">
            <v>0</v>
          </cell>
          <cell r="E96">
            <v>359.09486053238999</v>
          </cell>
          <cell r="G96">
            <v>5.3127929110318597</v>
          </cell>
          <cell r="H96">
            <v>0</v>
          </cell>
        </row>
        <row r="97">
          <cell r="G97">
            <v>6.0057475046429509</v>
          </cell>
          <cell r="H97">
            <v>0</v>
          </cell>
        </row>
        <row r="98">
          <cell r="D98">
            <v>0</v>
          </cell>
          <cell r="E98">
            <v>0</v>
          </cell>
          <cell r="G98">
            <v>0</v>
          </cell>
          <cell r="H98">
            <v>0</v>
          </cell>
        </row>
        <row r="99">
          <cell r="D99">
            <v>0</v>
          </cell>
          <cell r="E99">
            <v>0</v>
          </cell>
        </row>
        <row r="104">
          <cell r="G104">
            <v>0</v>
          </cell>
          <cell r="H104">
            <v>0</v>
          </cell>
        </row>
        <row r="121">
          <cell r="C121">
            <v>77.400000000000006</v>
          </cell>
          <cell r="F121">
            <v>3.12696</v>
          </cell>
        </row>
        <row r="123">
          <cell r="C123">
            <v>69.3</v>
          </cell>
          <cell r="F123">
            <v>2.2779325799999999</v>
          </cell>
        </row>
        <row r="124">
          <cell r="C124">
            <v>71.8</v>
          </cell>
          <cell r="F124">
            <v>3.149</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דף הסבר"/>
      <sheetName val="פתיחה"/>
      <sheetName val="צריכת דלק של כלי רכב"/>
      <sheetName val="מערכות קירור בכלי רכב"/>
      <sheetName val="מערכות מיזוג וקירור"/>
      <sheetName val="טעינת חשמל לכלי רכב"/>
      <sheetName val="מתקנים נייחים לשריפת דלקים"/>
      <sheetName val="צריכת חשמל במוסכים"/>
      <sheetName val="סיכום"/>
      <sheetName val="טופס דיווח"/>
      <sheetName val="GWP"/>
      <sheetName val="מקדמי פליטה"/>
      <sheetName val="מעקב אחר עידכוני גרסאות"/>
      <sheetName val="מערכות מיזוג וקירור (2)"/>
      <sheetName val="טעינת חשמל לכלי רכב (2)"/>
    </sheetNames>
    <sheetDataSet>
      <sheetData sheetId="0"/>
      <sheetData sheetId="1">
        <row r="17">
          <cell r="P17">
            <v>2022</v>
          </cell>
        </row>
        <row r="18">
          <cell r="V18" t="str">
            <v>משאיות</v>
          </cell>
        </row>
        <row r="19">
          <cell r="V19" t="str">
            <v>אוטובוסים</v>
          </cell>
        </row>
      </sheetData>
      <sheetData sheetId="2"/>
      <sheetData sheetId="3"/>
      <sheetData sheetId="4"/>
      <sheetData sheetId="5"/>
      <sheetData sheetId="6"/>
      <sheetData sheetId="7"/>
      <sheetData sheetId="8">
        <row r="34">
          <cell r="C34">
            <v>0</v>
          </cell>
        </row>
      </sheetData>
      <sheetData sheetId="9"/>
      <sheetData sheetId="10">
        <row r="16">
          <cell r="E16">
            <v>28</v>
          </cell>
        </row>
        <row r="46">
          <cell r="J46" t="str">
            <v>PFC-31-10</v>
          </cell>
        </row>
        <row r="48">
          <cell r="J48" t="str">
            <v>PFC-51-14</v>
          </cell>
        </row>
      </sheetData>
      <sheetData sheetId="11">
        <row r="13">
          <cell r="S13" t="str">
            <v>מגה וואט שעה</v>
          </cell>
          <cell r="AG13" t="str">
            <v>נתוני רכש</v>
          </cell>
          <cell r="AI13">
            <v>2022</v>
          </cell>
        </row>
        <row r="14">
          <cell r="S14" t="str">
            <v>קילו וואט שעה</v>
          </cell>
          <cell r="AG14" t="str">
            <v>חישוב ע"י מהנדס</v>
          </cell>
          <cell r="AI14">
            <v>2021</v>
          </cell>
        </row>
        <row r="15">
          <cell r="AG15" t="str">
            <v>הערכה</v>
          </cell>
          <cell r="AI15">
            <v>2020</v>
          </cell>
        </row>
        <row r="16">
          <cell r="AG16" t="str">
            <v>אחר</v>
          </cell>
          <cell r="AI16">
            <v>2019</v>
          </cell>
        </row>
        <row r="17">
          <cell r="AI17">
            <v>2018</v>
          </cell>
        </row>
        <row r="18">
          <cell r="AI18">
            <v>2017</v>
          </cell>
        </row>
        <row r="19">
          <cell r="C19" t="str">
            <v>TJ</v>
          </cell>
          <cell r="M19" t="str">
            <v>TJ</v>
          </cell>
          <cell r="O19" t="str">
            <v>נתוני רכש</v>
          </cell>
          <cell r="AI19">
            <v>2016</v>
          </cell>
        </row>
        <row r="20">
          <cell r="C20" t="str">
            <v>Liter</v>
          </cell>
          <cell r="M20" t="str">
            <v>ton</v>
          </cell>
          <cell r="O20" t="str">
            <v>חישוב ע"י מהנדס</v>
          </cell>
          <cell r="AI20">
            <v>2015</v>
          </cell>
        </row>
        <row r="21">
          <cell r="M21" t="str">
            <v>liter</v>
          </cell>
          <cell r="O21" t="str">
            <v>הערכה</v>
          </cell>
          <cell r="AI21">
            <v>2014</v>
          </cell>
        </row>
        <row r="22">
          <cell r="O22" t="str">
            <v>אחר</v>
          </cell>
          <cell r="AI22">
            <v>2013</v>
          </cell>
        </row>
        <row r="23">
          <cell r="C23" t="str">
            <v>TJ</v>
          </cell>
          <cell r="AI23">
            <v>2012</v>
          </cell>
        </row>
        <row r="24">
          <cell r="C24" t="str">
            <v>Kg</v>
          </cell>
          <cell r="AI24">
            <v>2011</v>
          </cell>
        </row>
        <row r="25">
          <cell r="AI25">
            <v>2010</v>
          </cell>
        </row>
        <row r="26">
          <cell r="AI26">
            <v>2009</v>
          </cell>
        </row>
        <row r="27">
          <cell r="AI27">
            <v>2008</v>
          </cell>
        </row>
      </sheetData>
      <sheetData sheetId="12"/>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K3494" headerRowDxfId="116" dataDxfId="115" totalsRowDxfId="114">
  <autoFilter ref="A5:K3494" xr:uid="{00000000-0009-0000-0100-000001000000}"/>
  <tableColumns count="11">
    <tableColumn id="1" xr3:uid="{00000000-0010-0000-0000-000001000000}" name="מספר רישוי " dataDxfId="113"/>
    <tableColumn id="2" xr3:uid="{00000000-0010-0000-0000-000002000000}" name="תוצר ודגם רכב" dataDxfId="112"/>
    <tableColumn id="3" xr3:uid="{00000000-0010-0000-0000-000003000000}" name="סוג רכב " dataDxfId="111"/>
    <tableColumn id="4" xr3:uid="{00000000-0010-0000-0000-000004000000}" name="אמצעי הנעה " dataDxfId="110"/>
    <tableColumn id="5" xr3:uid="{00000000-0010-0000-0000-000005000000}" name="שנת ייצור" dataDxfId="109"/>
    <tableColumn id="6" xr3:uid="{00000000-0010-0000-0000-000006000000}" name="משקל כולל (ק&quot;ג)" dataDxfId="108"/>
    <tableColumn id="7" xr3:uid="{00000000-0010-0000-0000-000007000000}" name="תקן יורו" dataDxfId="107"/>
    <tableColumn id="8" xr3:uid="{00000000-0010-0000-0000-000008000000}" name="מקדם הפליטה של הרכב לפי תקן יורו (לפי התוספת הראשונה בהוראות)" dataDxfId="106"/>
    <tableColumn id="9" xr3:uid="{00000000-0010-0000-0000-000009000000}" name="אמצעי הפחתת הפליטות המותקן ברכב (למשל, יריעות סולריות)" dataDxfId="105"/>
    <tableColumn id="15" xr3:uid="{00000000-0010-0000-0000-00000F000000}" name="נסועה שנתית כוללת לשנת הדיווח (ק&quot;מ)" dataDxfId="104"/>
    <tableColumn id="10" xr3:uid="{9E64483E-F9ED-4825-8353-C47ACCD246F0}" name="עמודה1" dataDxfId="103" totalsRowDxfId="102"/>
  </tableColumns>
  <tableStyleInfo name="TableStyleLight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_5" displayName="Table_5" ref="A8:B19" headerRowDxfId="101" dataDxfId="100">
  <tableColumns count="2">
    <tableColumn id="1" xr3:uid="{00000000-0010-0000-0100-000001000000}" name="עמודה1" dataDxfId="99" dataCellStyle="Normal 2"/>
    <tableColumn id="2" xr3:uid="{00000000-0010-0000-0100-000002000000}" name="." dataDxfId="98"/>
  </tableColumns>
  <tableStyleInfo name="נהיגה חסכונית-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_2" displayName="Table_2" ref="A4:F26" headerRowDxfId="97" dataDxfId="96" totalsRowDxfId="95">
  <tableColumns count="6">
    <tableColumn id="1" xr3:uid="{00000000-0010-0000-0200-000001000000}" name="שנת ייצור" dataDxfId="94"/>
    <tableColumn id="2" xr3:uid="{00000000-0010-0000-0200-000002000000}" name="משאית" dataDxfId="93"/>
    <tableColumn id="3" xr3:uid="{00000000-0010-0000-0200-000003000000}" name="אוטובוס עירוני" dataDxfId="92">
      <calculatedColumnFormula>COUNTIFS('דיווח פרטני'!$E:$E,$A5,'דיווח פרטני'!$C:$C,C$4)</calculatedColumnFormula>
    </tableColumn>
    <tableColumn id="4" xr3:uid="{00000000-0010-0000-0200-000004000000}" name="אוטובוס בינעירוני/תיירותי/הסעות" dataDxfId="91">
      <calculatedColumnFormula>COUNTIFS('דיווח פרטני'!$E:$E,$A5,'דיווח פרטני'!$C:$C,D$4)</calculatedColumnFormula>
    </tableColumn>
    <tableColumn id="5" xr3:uid="{00000000-0010-0000-0200-000005000000}" name="אוטובוס מפרקי" dataDxfId="90">
      <calculatedColumnFormula>COUNTIFS('דיווח פרטני'!$E:$E,$A5,'דיווח פרטני'!$C:$C,E$4)</calculatedColumnFormula>
    </tableColumn>
    <tableColumn id="6" xr3:uid="{00000000-0010-0000-0200-000006000000}" name="סיכום שנתי" dataDxfId="89"/>
  </tableColumns>
  <tableStyleInfo name="סיכום דיווח פרטני-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_3" displayName="Table_3" ref="H4:K17" headerRowDxfId="88" dataDxfId="86" totalsRowDxfId="84" headerRowBorderDxfId="87" tableBorderDxfId="85">
  <tableColumns count="4">
    <tableColumn id="1" xr3:uid="{00000000-0010-0000-0300-000001000000}" name="תקן יורו" dataDxfId="83"/>
    <tableColumn id="2" xr3:uid="{00000000-0010-0000-0300-000002000000}" name="מספר כלי רכב מכל תקן יורו" dataDxfId="82">
      <calculatedColumnFormula>COUNTIF('דיווח פרטני'!$G:$G, H5)</calculatedColumnFormula>
    </tableColumn>
    <tableColumn id="3" xr3:uid="{00000000-0010-0000-0300-000003000000}" name="סוג אמצעי הנעה" dataDxfId="81"/>
    <tableColumn id="4" xr3:uid="{00000000-0010-0000-0300-000004000000}" name="מספר כלי רכב בכל סוג אמצעי הנעה" dataDxfId="80">
      <calculatedColumnFormula>COUNTIF('דיווח פרטני'!$D:$D, J5)</calculatedColumnFormula>
    </tableColumn>
  </tableColumns>
  <tableStyleInfo name="סיכום דיווח פרטני-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ior.org.uk/app/images/downloads/2014%20FGAS%20Regulation%20&amp;%20GWP%20Values%2030.5.14.pdf" TargetMode="External"/><Relationship Id="rId1" Type="http://schemas.openxmlformats.org/officeDocument/2006/relationships/hyperlink" Target="http://www.ior.org.uk/app/images/downloads/2014%20FGAS%20Regulation%20&amp;%20GWP%20Values%2030.5.14.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AppData/Local/Microsoft/Windows/INetCache/Content.Outlook/&#1488;&#1497;&#1513;&#1493;&#1512;%20&#1506;&#1513;&#1503;%20&#1512;&#1499;&#1489;%2043483101%20&#1514;&#1488;&#1512;&#1497;&#1498;%2013.02.2023.jpeg" TargetMode="External"/><Relationship Id="rId13" Type="http://schemas.openxmlformats.org/officeDocument/2006/relationships/hyperlink" Target="../AppData/Local/Microsoft/Windows/INetCache/Content.Outlook/&#1514;&#1500;&#1493;&#1504;&#1514;%20&#1506;&#1513;&#1503;%20&#1512;&#1499;&#1489;%208797587%20&#1514;&#1488;&#1512;&#1497;&#1498;%2008.08.2023.pdf" TargetMode="External"/><Relationship Id="rId18" Type="http://schemas.openxmlformats.org/officeDocument/2006/relationships/hyperlink" Target="../AppData/Local/Microsoft/Windows/INetCache/Content.Outlook/&#1488;&#1497;&#1513;&#1493;&#1512;%20&#1506;&#1513;&#1503;%20&#1512;&#1499;&#1489;%208796087%20&#1514;&#1488;&#1512;&#1497;&#1498;%2019.09.2023.pdf" TargetMode="External"/><Relationship Id="rId3" Type="http://schemas.openxmlformats.org/officeDocument/2006/relationships/hyperlink" Target="../../ofera/AppData/Shmuliki/AppData/Roaming/Microsoft/Excel/&#1514;&#1500;&#1493;&#1504;&#1514;%20&#1506;&#1513;&#1503;%20%20&#1512;&#1499;&#1489;%208795787%20&#1514;&#1488;&#1512;&#1497;&#1498;%2009.01.2023.msg" TargetMode="External"/><Relationship Id="rId21" Type="http://schemas.openxmlformats.org/officeDocument/2006/relationships/hyperlink" Target="../AppData/Local/Microsoft/Windows/INetCache/Content.Outlook/&#1514;&#1500;&#1493;&#1504;&#1514;%20&#1506;&#1513;&#1503;%20&#1512;&#1499;&#1489;%20%208797587%20&#1514;&#1488;&#1512;&#1497;&#1498;%2007.11.2023.pdf" TargetMode="External"/><Relationship Id="rId7" Type="http://schemas.openxmlformats.org/officeDocument/2006/relationships/hyperlink" Target="../AppData/Local/Microsoft/Windows/INetCache/Content.Outlook/&#1514;&#1500;&#1493;&#1504;&#1514;%20&#1506;&#1513;&#1503;%20&#1512;&#1499;&#1489;%2043483101%20&#1514;&#1488;&#1512;&#1497;&#1498;%2012.02.2023.msg" TargetMode="External"/><Relationship Id="rId12" Type="http://schemas.openxmlformats.org/officeDocument/2006/relationships/hyperlink" Target="../AppData/Local/Microsoft/Windows/INetCache/Content.Outlook/&#1488;&#1497;&#1513;&#1493;&#1512;%20&#1506;&#1513;&#1503;%20&#1512;&#1499;&#1489;%204342908%20&#1514;&#1488;&#1512;&#1497;&#1498;%2022.05.2023.pdf" TargetMode="External"/><Relationship Id="rId17" Type="http://schemas.openxmlformats.org/officeDocument/2006/relationships/hyperlink" Target="../AppData/Local/Microsoft/Windows/INetCache/Content.Outlook/&#1514;&#1500;&#1493;&#1504;&#1514;%20&#1506;&#1513;&#1503;%20&#1512;&#1499;&#1489;%208796087%20%20&#1514;&#1488;&#1512;&#1497;&#1498;%2019.09.202.pdf" TargetMode="External"/><Relationship Id="rId2" Type="http://schemas.openxmlformats.org/officeDocument/2006/relationships/hyperlink" Target="../../ofera/AppData/Shmuliki/AppData/Roaming/Microsoft/Excel/&#1514;&#1500;&#1493;&#1504;&#1514;%20&#1506;&#1513;&#1503;%20&#1512;&#1499;&#1489;%208796887%20&#1514;&#1488;&#1512;&#1497;&#1498;%2005.012023.XLS" TargetMode="External"/><Relationship Id="rId16" Type="http://schemas.openxmlformats.org/officeDocument/2006/relationships/hyperlink" Target="../AppData/Local/Microsoft/Windows/INetCache/Content.Outlook/&#1488;&#1497;&#1513;&#1493;&#1512;%20&#1506;&#1513;&#1503;%20&#1512;&#1499;&#1489;%208797587%20&#1514;&#1488;&#1512;&#1497;&#1498;%2018.08.2023.pdf" TargetMode="External"/><Relationship Id="rId20" Type="http://schemas.openxmlformats.org/officeDocument/2006/relationships/hyperlink" Target="../AppData/Local/Microsoft/Windows/INetCache/Content.Outlook/&#1488;&#1497;&#1513;&#1493;&#1512;%20&#1506;&#1513;&#1503;%20&#1512;&#1499;&#1489;%2080428201%20&#1514;&#1488;&#1512;&#1497;&#1498;%2003.10.2023.jpg" TargetMode="External"/><Relationship Id="rId1" Type="http://schemas.openxmlformats.org/officeDocument/2006/relationships/hyperlink" Target="../../ofera/AppData/Shmuliki/AppData/Roaming/Microsoft/Excel/&#1488;&#1497;&#1513;&#1493;&#1512;%20&#1506;&#1513;&#1503;%20&#1512;&#1499;&#1489;%208796887%20&#1514;&#1488;&#1512;&#1497;&#1498;%2005.01.2023.jpeg" TargetMode="External"/><Relationship Id="rId6" Type="http://schemas.openxmlformats.org/officeDocument/2006/relationships/hyperlink" Target="../AppData/Local/Microsoft/Windows/INetCache/Content.Outlook/&#1488;&#1497;&#1513;&#1493;&#1512;%20&#1506;&#1513;&#1503;%20&#1512;&#1499;&#1489;%208797887%20&#1514;&#1488;&#1512;&#1497;&#1498;%2010.02.2023.jpg" TargetMode="External"/><Relationship Id="rId11" Type="http://schemas.openxmlformats.org/officeDocument/2006/relationships/hyperlink" Target="../AppData/Local/Microsoft/Windows/INetCache/Content.Outlook/&#1514;&#1500;&#1493;&#1504;&#1514;%20&#1506;&#1513;&#1503;%20&#1512;&#1499;&#1489;%204342908%20&#1514;&#1488;&#1512;&#1497;&#1498;%2022.05.2023.pdf" TargetMode="External"/><Relationship Id="rId24" Type="http://schemas.openxmlformats.org/officeDocument/2006/relationships/hyperlink" Target="../AppData/Local/Microsoft/Windows/INetCache/Content.Outlook/&#1488;&#1497;&#1513;&#1493;&#1512;%20&#1506;&#1513;&#1503;%20&#1512;&#1499;&#1489;%2043482801%20&#1514;&#1488;&#1512;&#1497;&#1498;%2026.12.2023.jpeg" TargetMode="External"/><Relationship Id="rId5" Type="http://schemas.openxmlformats.org/officeDocument/2006/relationships/hyperlink" Target="../AppData/Local/Microsoft/Windows/INetCache/Content.Outlook/&#1514;&#1500;&#1493;&#1504;&#1514;%20&#1506;&#1513;&#1503;%20&#1512;&#1499;&#1489;%208797887%20&#1514;&#1488;&#1512;&#1497;&#1498;%2009.02.2023.XLS" TargetMode="External"/><Relationship Id="rId15" Type="http://schemas.openxmlformats.org/officeDocument/2006/relationships/hyperlink" Target="../AppData/Local/Microsoft/Windows/INetCache/Content.Outlook/&#1514;&#1500;&#1493;&#1504;&#1514;%20&#1506;&#1513;&#1503;%20&#1512;&#1499;&#1489;%208797587%20&#1514;&#1488;&#1512;&#1497;&#1498;%2015.08.2023.pdf" TargetMode="External"/><Relationship Id="rId23" Type="http://schemas.openxmlformats.org/officeDocument/2006/relationships/hyperlink" Target="../AppData/Local/Microsoft/Windows/INetCache/Content.Outlook/&#1514;&#1500;&#1493;&#1504;&#1514;%20&#1506;&#1513;&#1503;%20&#1512;&#1499;&#1489;%2042482801%20&#1514;&#1488;&#1512;&#1497;&#1498;%2026.12.2023.pdf" TargetMode="External"/><Relationship Id="rId10" Type="http://schemas.openxmlformats.org/officeDocument/2006/relationships/hyperlink" Target="../AppData/Local/Microsoft/Windows/INetCache/Content.Outlook/&#1488;&#1497;&#1513;&#1493;&#1512;%20&#1506;&#1513;&#1503;%20&#1512;&#1499;&#1489;%208796787%20&#1514;&#1488;&#1512;&#1497;&#1498;%2015.05.2023.jpg" TargetMode="External"/><Relationship Id="rId19" Type="http://schemas.openxmlformats.org/officeDocument/2006/relationships/hyperlink" Target="../AppData/Local/Microsoft/Windows/INetCache/Content.Outlook/&#1514;&#1500;&#1493;&#1504;&#1514;%20&#1506;&#1513;&#1503;%20&#1512;&#1499;&#1489;%2080428201%20&#1514;&#1488;&#1512;&#1497;&#1498;%2002.10.2023.pdf" TargetMode="External"/><Relationship Id="rId4" Type="http://schemas.openxmlformats.org/officeDocument/2006/relationships/hyperlink" Target="../AppData/Local/Microsoft/Windows/INetCache/Content.Outlook/&#1488;&#1497;&#1513;&#1493;&#1512;%20&#1506;&#1513;&#1503;%20&#1512;&#1499;&#1489;%208795787%20&#1514;&#1488;&#1512;&#1497;&#1498;%2009.01.2023.pdf" TargetMode="External"/><Relationship Id="rId9" Type="http://schemas.openxmlformats.org/officeDocument/2006/relationships/hyperlink" Target="../AppData/Local/Microsoft/Windows/INetCache/Content.Outlook/&#1514;&#1500;&#1493;&#1504;&#1514;%20&#1506;&#1513;&#1503;%20&#1512;&#1499;&#1489;%208796787%20&#1514;&#1488;&#1512;&#1497;&#1498;%2011.05.2023.pdf" TargetMode="External"/><Relationship Id="rId14" Type="http://schemas.openxmlformats.org/officeDocument/2006/relationships/hyperlink" Target="../AppData/Local/Microsoft/Windows/INetCache/Content.Outlook/&#1488;&#1497;&#1513;&#1493;&#1512;%20&#1506;&#1513;&#1503;%20&#1512;&#1499;&#1489;%208797587%20&#1514;&#1488;&#1512;&#1497;&#1498;%2008.08.2023.pdf" TargetMode="External"/><Relationship Id="rId22" Type="http://schemas.openxmlformats.org/officeDocument/2006/relationships/hyperlink" Target="../AppData/Local/Microsoft/Windows/INetCache/Content.Outlook/&#1488;&#1497;&#1513;&#1493;&#1512;%20&#1506;&#1513;&#1503;%20&#1512;&#1499;&#1489;%208797587%20&#1514;&#1488;&#1512;&#1497;&#1498;%2007.11.2023.jpg"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rightToLeft="1" tabSelected="1" zoomScale="70" zoomScaleNormal="70" workbookViewId="0">
      <selection activeCell="A22" sqref="A22"/>
    </sheetView>
  </sheetViews>
  <sheetFormatPr defaultRowHeight="14" x14ac:dyDescent="0.3"/>
  <cols>
    <col min="1" max="1" width="33.33203125" customWidth="1"/>
    <col min="2" max="2" width="24.58203125" customWidth="1"/>
    <col min="3" max="3" width="28.33203125" customWidth="1"/>
    <col min="8" max="8" width="51.08203125" customWidth="1"/>
  </cols>
  <sheetData>
    <row r="1" spans="1:8" ht="31" x14ac:dyDescent="0.7">
      <c r="A1" s="621" t="s">
        <v>493</v>
      </c>
      <c r="B1" s="522"/>
      <c r="C1" s="522"/>
      <c r="D1" s="522"/>
      <c r="E1" s="522"/>
      <c r="F1" s="522"/>
      <c r="G1" s="522"/>
      <c r="H1" s="522"/>
    </row>
    <row r="2" spans="1:8" ht="31" x14ac:dyDescent="0.7">
      <c r="A2" s="636" t="s">
        <v>505</v>
      </c>
      <c r="B2" s="637"/>
      <c r="C2" s="637"/>
      <c r="D2" s="637"/>
      <c r="E2" s="637"/>
      <c r="F2" s="637"/>
      <c r="G2" s="637"/>
      <c r="H2" s="637"/>
    </row>
    <row r="3" spans="1:8" ht="18.5" x14ac:dyDescent="0.45">
      <c r="A3" s="636" t="s">
        <v>550</v>
      </c>
      <c r="B3" s="638"/>
      <c r="C3" s="638"/>
      <c r="D3" s="638"/>
      <c r="E3" s="638"/>
      <c r="F3" s="638"/>
      <c r="G3" s="638"/>
      <c r="H3" s="638"/>
    </row>
    <row r="4" spans="1:8" ht="18.5" x14ac:dyDescent="0.45">
      <c r="A4" s="639" t="s">
        <v>494</v>
      </c>
      <c r="B4" s="640"/>
      <c r="C4" s="640"/>
      <c r="D4" s="640"/>
      <c r="E4" s="640"/>
      <c r="F4" s="640"/>
      <c r="G4" s="640"/>
      <c r="H4" s="640"/>
    </row>
    <row r="5" spans="1:8" ht="18.5" x14ac:dyDescent="0.45">
      <c r="A5" s="639" t="s">
        <v>530</v>
      </c>
      <c r="B5" s="640"/>
      <c r="C5" s="640"/>
      <c r="D5" s="640"/>
      <c r="E5" s="640"/>
      <c r="F5" s="640"/>
      <c r="G5" s="640"/>
      <c r="H5" s="640"/>
    </row>
    <row r="6" spans="1:8" ht="18.5" x14ac:dyDescent="0.3">
      <c r="A6" s="521"/>
      <c r="B6" s="521"/>
      <c r="C6" s="521"/>
      <c r="D6" s="521"/>
      <c r="E6" s="521"/>
      <c r="F6" s="521"/>
      <c r="G6" s="521"/>
      <c r="H6" s="521"/>
    </row>
    <row r="7" spans="1:8" ht="15" customHeight="1" x14ac:dyDescent="0.3">
      <c r="A7" s="825" t="s">
        <v>559</v>
      </c>
      <c r="B7" s="787"/>
      <c r="C7" s="635"/>
      <c r="D7" s="635"/>
      <c r="E7" s="635"/>
      <c r="F7" s="635"/>
      <c r="G7" s="635"/>
      <c r="H7" s="635"/>
    </row>
    <row r="8" spans="1:8" ht="12.65" customHeight="1" x14ac:dyDescent="0.3">
      <c r="B8" s="521"/>
      <c r="C8" s="521"/>
      <c r="D8" s="521"/>
      <c r="E8" s="521"/>
      <c r="F8" s="521"/>
      <c r="G8" s="521"/>
      <c r="H8" s="521"/>
    </row>
    <row r="9" spans="1:8" ht="21" x14ac:dyDescent="0.35">
      <c r="A9" s="15" t="s">
        <v>495</v>
      </c>
      <c r="B9" s="16"/>
      <c r="C9" s="16"/>
      <c r="D9" s="16"/>
      <c r="E9" s="16"/>
      <c r="F9" s="16"/>
      <c r="G9" s="16"/>
      <c r="H9" s="16"/>
    </row>
    <row r="10" spans="1:8" ht="15.5" x14ac:dyDescent="0.35">
      <c r="A10" s="622"/>
      <c r="C10" s="16"/>
      <c r="D10" s="16"/>
      <c r="E10" s="623"/>
      <c r="F10" s="17"/>
      <c r="G10" s="17"/>
      <c r="H10" s="17"/>
    </row>
    <row r="11" spans="1:8" ht="15.65" customHeight="1" x14ac:dyDescent="0.3">
      <c r="A11" s="624" t="s">
        <v>496</v>
      </c>
      <c r="B11" s="625" t="s">
        <v>549</v>
      </c>
      <c r="C11" s="607"/>
      <c r="D11" s="608"/>
      <c r="E11" s="608"/>
      <c r="F11" s="788"/>
      <c r="G11" s="788"/>
      <c r="H11" s="792" t="s">
        <v>113</v>
      </c>
    </row>
    <row r="12" spans="1:8" ht="28" customHeight="1" x14ac:dyDescent="0.3">
      <c r="A12" s="626" t="s">
        <v>519</v>
      </c>
      <c r="B12" s="615" t="s">
        <v>526</v>
      </c>
      <c r="C12" s="610"/>
      <c r="D12" s="610"/>
      <c r="E12" s="612"/>
      <c r="F12" s="619"/>
      <c r="G12" s="614"/>
      <c r="H12" s="789"/>
    </row>
    <row r="13" spans="1:8" ht="34.5" customHeight="1" x14ac:dyDescent="0.3">
      <c r="A13" s="627" t="s">
        <v>497</v>
      </c>
      <c r="B13" s="617" t="s">
        <v>509</v>
      </c>
      <c r="C13" s="613"/>
      <c r="D13" s="613"/>
      <c r="E13" s="613"/>
      <c r="F13" s="616"/>
      <c r="G13" s="619"/>
      <c r="H13" s="634" t="s">
        <v>498</v>
      </c>
    </row>
    <row r="14" spans="1:8" ht="20.5" customHeight="1" x14ac:dyDescent="0.3">
      <c r="A14" s="631" t="s">
        <v>471</v>
      </c>
      <c r="B14" s="644" t="s">
        <v>545</v>
      </c>
      <c r="C14" s="614"/>
      <c r="D14" s="614"/>
      <c r="E14" s="614"/>
      <c r="F14" s="614"/>
      <c r="G14" s="611"/>
      <c r="H14" s="632"/>
    </row>
    <row r="15" spans="1:8" ht="24" customHeight="1" x14ac:dyDescent="0.3">
      <c r="A15" s="628"/>
      <c r="B15" s="790" t="s">
        <v>546</v>
      </c>
      <c r="C15" s="611"/>
      <c r="D15" s="611"/>
      <c r="E15" s="611"/>
      <c r="F15" s="611"/>
      <c r="G15" s="611"/>
      <c r="H15" s="632"/>
    </row>
    <row r="16" spans="1:8" ht="21" customHeight="1" x14ac:dyDescent="0.3">
      <c r="A16" s="643" t="s">
        <v>499</v>
      </c>
      <c r="B16" s="645" t="s">
        <v>510</v>
      </c>
      <c r="C16" s="618"/>
      <c r="D16" s="619"/>
      <c r="E16" s="619"/>
      <c r="F16" s="619"/>
      <c r="G16" s="620"/>
      <c r="H16" s="641"/>
    </row>
    <row r="17" spans="1:8" ht="24.65" customHeight="1" x14ac:dyDescent="0.3">
      <c r="A17" s="631" t="s">
        <v>544</v>
      </c>
      <c r="B17" s="611" t="s">
        <v>547</v>
      </c>
      <c r="C17" s="611"/>
      <c r="D17" s="611"/>
      <c r="E17" s="611"/>
      <c r="F17" s="611"/>
      <c r="G17" s="611"/>
      <c r="H17" s="633"/>
    </row>
    <row r="18" spans="1:8" ht="17.149999999999999" customHeight="1" x14ac:dyDescent="0.3">
      <c r="A18" s="628"/>
      <c r="B18" s="611" t="s">
        <v>548</v>
      </c>
      <c r="C18" s="611"/>
      <c r="D18" s="611"/>
      <c r="E18" s="611"/>
      <c r="F18" s="611"/>
      <c r="G18" s="611"/>
      <c r="H18" s="633"/>
    </row>
    <row r="19" spans="1:8" ht="15.65" customHeight="1" x14ac:dyDescent="0.3">
      <c r="A19" s="629" t="s">
        <v>500</v>
      </c>
      <c r="B19" s="619" t="s">
        <v>506</v>
      </c>
      <c r="C19" s="619"/>
      <c r="D19" s="619"/>
      <c r="E19" s="619"/>
      <c r="F19" s="619"/>
      <c r="G19" s="619"/>
      <c r="H19" s="632"/>
    </row>
    <row r="20" spans="1:8" ht="15.65" customHeight="1" x14ac:dyDescent="0.3">
      <c r="A20" s="626" t="s">
        <v>503</v>
      </c>
      <c r="B20" s="619" t="s">
        <v>516</v>
      </c>
      <c r="C20" s="619"/>
      <c r="D20" s="619"/>
      <c r="E20" s="619"/>
      <c r="F20" s="619"/>
      <c r="G20" s="619"/>
      <c r="H20" s="633"/>
    </row>
    <row r="21" spans="1:8" ht="42" customHeight="1" x14ac:dyDescent="0.3">
      <c r="A21" s="626" t="s">
        <v>504</v>
      </c>
      <c r="B21" s="619" t="s">
        <v>517</v>
      </c>
      <c r="C21" s="619"/>
      <c r="D21" s="619"/>
      <c r="E21" s="619"/>
      <c r="F21" s="619"/>
      <c r="G21" s="619"/>
      <c r="H21" s="791" t="s">
        <v>554</v>
      </c>
    </row>
    <row r="22" spans="1:8" ht="15.65" customHeight="1" x14ac:dyDescent="0.3">
      <c r="A22" s="642" t="s">
        <v>555</v>
      </c>
      <c r="B22" s="619" t="s">
        <v>518</v>
      </c>
      <c r="C22" s="619"/>
      <c r="D22" s="619"/>
      <c r="E22" s="619"/>
      <c r="F22" s="619"/>
      <c r="G22" s="619"/>
      <c r="H22" s="633"/>
    </row>
    <row r="23" spans="1:8" ht="15.65" customHeight="1" x14ac:dyDescent="0.3">
      <c r="A23" s="630" t="s">
        <v>501</v>
      </c>
      <c r="B23" s="619" t="s">
        <v>528</v>
      </c>
      <c r="C23" s="619"/>
      <c r="D23" s="619"/>
      <c r="E23" s="619"/>
      <c r="F23" s="619"/>
      <c r="G23" s="619"/>
      <c r="H23" s="633"/>
    </row>
    <row r="24" spans="1:8" ht="15.65" customHeight="1" x14ac:dyDescent="0.3">
      <c r="A24" s="630" t="s">
        <v>502</v>
      </c>
      <c r="B24" s="619" t="s">
        <v>529</v>
      </c>
      <c r="C24" s="619"/>
      <c r="D24" s="619"/>
      <c r="E24" s="619"/>
      <c r="F24" s="619"/>
      <c r="G24" s="619"/>
      <c r="H24" s="609"/>
    </row>
  </sheetData>
  <sheetProtection algorithmName="SHA-512" hashValue="4X8p26Wwd5Z/lsmQE5c//sHT4dw7v8SWGs1lAvReH3104/AEj2rwPDhTdCiYDpHI96NSMCZGwF4DWYctx/wX3Q==" saltValue="tX59MXzcQtvn0jzioDhGo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999"/>
  <sheetViews>
    <sheetView rightToLeft="1" workbookViewId="0">
      <selection activeCell="B3" sqref="B3"/>
    </sheetView>
  </sheetViews>
  <sheetFormatPr defaultColWidth="12.58203125" defaultRowHeight="15" customHeight="1" x14ac:dyDescent="0.3"/>
  <cols>
    <col min="1" max="1" width="8.58203125" style="445" customWidth="1"/>
    <col min="2" max="2" width="42.25" style="445" customWidth="1"/>
    <col min="3" max="3" width="47.83203125" style="445" customWidth="1"/>
    <col min="4" max="4" width="18" style="445" customWidth="1"/>
    <col min="5" max="5" width="14.33203125" style="445" customWidth="1"/>
    <col min="6" max="6" width="15.33203125" style="445" customWidth="1"/>
    <col min="7" max="7" width="22" style="445" bestFit="1" customWidth="1"/>
    <col min="8" max="26" width="8.58203125" style="445" customWidth="1"/>
    <col min="27" max="16384" width="12.58203125" style="445"/>
  </cols>
  <sheetData>
    <row r="1" spans="2:11" ht="18.75" customHeight="1" x14ac:dyDescent="0.3">
      <c r="B1" s="444"/>
      <c r="K1" s="446"/>
    </row>
    <row r="2" spans="2:11" ht="13.5" customHeight="1" x14ac:dyDescent="0.35">
      <c r="B2" s="447"/>
      <c r="C2" s="1089"/>
      <c r="D2" s="1090"/>
      <c r="E2" s="1090"/>
      <c r="F2" s="1090"/>
      <c r="G2" s="1090"/>
      <c r="H2" s="1090"/>
      <c r="I2" s="1090"/>
      <c r="J2" s="1090"/>
    </row>
    <row r="3" spans="2:11" ht="13.5" customHeight="1" x14ac:dyDescent="0.3">
      <c r="B3" s="444"/>
      <c r="D3" s="447"/>
      <c r="E3" s="447"/>
      <c r="F3" s="447"/>
      <c r="G3" s="447"/>
    </row>
    <row r="4" spans="2:11" ht="13.5" customHeight="1" x14ac:dyDescent="0.35">
      <c r="B4" s="444"/>
      <c r="C4" s="1091"/>
      <c r="D4" s="1092"/>
      <c r="E4" s="1092"/>
      <c r="F4" s="1092"/>
    </row>
    <row r="5" spans="2:11" ht="13.5" customHeight="1" x14ac:dyDescent="0.3">
      <c r="B5" s="444"/>
    </row>
    <row r="6" spans="2:11" ht="13.5" customHeight="1" x14ac:dyDescent="0.3">
      <c r="B6" s="444"/>
    </row>
    <row r="7" spans="2:11" ht="13.5" customHeight="1" x14ac:dyDescent="0.45">
      <c r="B7" s="1095" t="s">
        <v>54</v>
      </c>
      <c r="C7" s="1095"/>
      <c r="D7" s="1093" t="s">
        <v>55</v>
      </c>
      <c r="E7" s="1094"/>
      <c r="F7" s="1094"/>
      <c r="G7" s="1094"/>
    </row>
    <row r="8" spans="2:11" ht="13.5" customHeight="1" thickBot="1" x14ac:dyDescent="0.4">
      <c r="B8" s="1096"/>
      <c r="C8" s="1096"/>
      <c r="D8" s="448" t="str">
        <f>גיליון3!F11</f>
        <v>משאית</v>
      </c>
      <c r="E8" s="449" t="str">
        <f>גיליון3!F12</f>
        <v>אוטובוס עירוני</v>
      </c>
      <c r="F8" s="449" t="str">
        <f>גיליון3!F14</f>
        <v>אוטובוס מפרקי</v>
      </c>
      <c r="G8" s="449" t="str">
        <f>גיליון3!F13</f>
        <v>אוטובוס בינעירוני/תיירותי/הסעות</v>
      </c>
    </row>
    <row r="9" spans="2:11" ht="13.5" customHeight="1" x14ac:dyDescent="0.3">
      <c r="B9" s="1084" t="str">
        <f>גיליון3!T13</f>
        <v>Pre-Euro</v>
      </c>
      <c r="C9" s="450" t="s">
        <v>58</v>
      </c>
      <c r="D9" s="451">
        <v>0.9</v>
      </c>
      <c r="E9" s="451">
        <v>0.54300000000000004</v>
      </c>
      <c r="F9" s="451">
        <v>0.68100000000000005</v>
      </c>
      <c r="G9" s="452">
        <v>0.29599999999999999</v>
      </c>
    </row>
    <row r="10" spans="2:11" ht="13.5" customHeight="1" x14ac:dyDescent="0.35">
      <c r="B10" s="1085"/>
      <c r="C10" s="453" t="s">
        <v>59</v>
      </c>
      <c r="D10" s="454">
        <f>SUMIFS('דיווח פרטני'!$J:$J,'דיווח פרטני'!$C:$C,'פליטות חלקיקים'!D8,'דיווח פרטני'!$G:$G,'פליטות חלקיקים'!$B9)</f>
        <v>0</v>
      </c>
      <c r="E10" s="454">
        <f>SUMIFS('דיווח פרטני'!$J:$J,'דיווח פרטני'!$C:$C,'פליטות חלקיקים'!E8,'דיווח פרטני'!$G:$G,'פליטות חלקיקים'!$B9)</f>
        <v>0</v>
      </c>
      <c r="F10" s="454">
        <f>SUMIFS('דיווח פרטני'!$J:$J,'דיווח פרטני'!$C:$C,'פליטות חלקיקים'!F8,'דיווח פרטני'!$G:$G,'פליטות חלקיקים'!$B9)</f>
        <v>0</v>
      </c>
      <c r="G10" s="454">
        <f>SUMIFS('דיווח פרטני'!$J:$J,'דיווח פרטני'!$C:$C,'פליטות חלקיקים'!G8,'דיווח פרטני'!$G:$G,'פליטות חלקיקים'!$B9)</f>
        <v>0</v>
      </c>
    </row>
    <row r="11" spans="2:11" ht="13.5" customHeight="1" thickBot="1" x14ac:dyDescent="0.35">
      <c r="B11" s="1086"/>
      <c r="C11" s="455" t="s">
        <v>60</v>
      </c>
      <c r="D11" s="456">
        <f>(D10*D9)/$C$45</f>
        <v>0</v>
      </c>
      <c r="E11" s="456">
        <f>(E10*E9)/$C$45</f>
        <v>0</v>
      </c>
      <c r="F11" s="456">
        <f>(F10*F9)/$C$45</f>
        <v>0</v>
      </c>
      <c r="G11" s="457">
        <f>(G10*G9)/$C$45</f>
        <v>0</v>
      </c>
    </row>
    <row r="12" spans="2:11" ht="13.5" customHeight="1" x14ac:dyDescent="0.3">
      <c r="B12" s="1081" t="str">
        <f>גיליון3!T14</f>
        <v>Euro I</v>
      </c>
      <c r="C12" s="450" t="s">
        <v>58</v>
      </c>
      <c r="D12" s="451">
        <v>0.26500000000000001</v>
      </c>
      <c r="E12" s="451">
        <v>0.312</v>
      </c>
      <c r="F12" s="451">
        <v>0.39300000000000002</v>
      </c>
      <c r="G12" s="452">
        <v>0.21</v>
      </c>
    </row>
    <row r="13" spans="2:11" ht="13.5" customHeight="1" x14ac:dyDescent="0.3">
      <c r="B13" s="1082"/>
      <c r="C13" s="453" t="s">
        <v>59</v>
      </c>
      <c r="D13" s="458">
        <f>SUMIFS('דיווח פרטני'!$J:$J,'דיווח פרטני'!$C:$C,'פליטות חלקיקים'!D8,'דיווח פרטני'!$G:$G,'פליטות חלקיקים'!$B12)</f>
        <v>0</v>
      </c>
      <c r="E13" s="458">
        <f>SUMIFS('דיווח פרטני'!$J:$J,'דיווח פרטני'!$C:$C,'פליטות חלקיקים'!E8,'דיווח פרטני'!$G:$G,'פליטות חלקיקים'!$B12)</f>
        <v>0</v>
      </c>
      <c r="F13" s="458">
        <f>SUMIFS('דיווח פרטני'!$J:$J,'דיווח פרטני'!$C:$C,'פליטות חלקיקים'!F8,'דיווח פרטני'!$G:$G,'פליטות חלקיקים'!$B12)</f>
        <v>0</v>
      </c>
      <c r="G13" s="458">
        <f>SUMIFS('דיווח פרטני'!$J:$J,'דיווח פרטני'!$C:$C,'פליטות חלקיקים'!G8,'דיווח פרטני'!$G:$G,'פליטות חלקיקים'!$B12)</f>
        <v>0</v>
      </c>
    </row>
    <row r="14" spans="2:11" ht="13.5" customHeight="1" thickBot="1" x14ac:dyDescent="0.35">
      <c r="B14" s="1083"/>
      <c r="C14" s="455" t="s">
        <v>60</v>
      </c>
      <c r="D14" s="456">
        <f>(D13*D12)/$C$45</f>
        <v>0</v>
      </c>
      <c r="E14" s="456">
        <f>(E13*E12)/$C$45</f>
        <v>0</v>
      </c>
      <c r="F14" s="456">
        <f>(F13*F12)/$C$45</f>
        <v>0</v>
      </c>
      <c r="G14" s="457">
        <f>(G13*G12)/$C$45</f>
        <v>0</v>
      </c>
    </row>
    <row r="15" spans="2:11" ht="13.5" customHeight="1" x14ac:dyDescent="0.3">
      <c r="B15" s="1081" t="str">
        <f>גיליון3!T15</f>
        <v>Euro II</v>
      </c>
      <c r="C15" s="450" t="s">
        <v>58</v>
      </c>
      <c r="D15" s="451">
        <v>0.11899999999999999</v>
      </c>
      <c r="E15" s="451">
        <v>0.14699999999999999</v>
      </c>
      <c r="F15" s="451">
        <v>0.19600000000000001</v>
      </c>
      <c r="G15" s="452">
        <v>0.115</v>
      </c>
    </row>
    <row r="16" spans="2:11" ht="13.5" customHeight="1" x14ac:dyDescent="0.3">
      <c r="B16" s="1082"/>
      <c r="C16" s="453" t="s">
        <v>59</v>
      </c>
      <c r="D16" s="458">
        <f>SUMIFS('דיווח פרטני'!$J:$J,'דיווח פרטני'!$C:$C,'פליטות חלקיקים'!D8,'דיווח פרטני'!$G:$G,'פליטות חלקיקים'!$B15)</f>
        <v>0</v>
      </c>
      <c r="E16" s="458">
        <f>SUMIFS('דיווח פרטני'!$J:$J,'דיווח פרטני'!$C:$C,'פליטות חלקיקים'!E8,'דיווח פרטני'!$G:$G,'פליטות חלקיקים'!$B15)</f>
        <v>0</v>
      </c>
      <c r="F16" s="458">
        <f>SUMIFS('דיווח פרטני'!$J:$J,'דיווח פרטני'!$C:$C,'פליטות חלקיקים'!F8,'דיווח פרטני'!$G:$G,'פליטות חלקיקים'!$B15)</f>
        <v>0</v>
      </c>
      <c r="G16" s="458">
        <f>SUMIFS('דיווח פרטני'!$J:$J,'דיווח פרטני'!$C:$C,'פליטות חלקיקים'!G8,'דיווח פרטני'!$G:$G,'פליטות חלקיקים'!$B15)</f>
        <v>0</v>
      </c>
    </row>
    <row r="17" spans="2:7" ht="13.5" customHeight="1" thickBot="1" x14ac:dyDescent="0.35">
      <c r="B17" s="1083"/>
      <c r="C17" s="455" t="s">
        <v>60</v>
      </c>
      <c r="D17" s="456">
        <f>(D16*D15)/$C$45</f>
        <v>0</v>
      </c>
      <c r="E17" s="456">
        <f>(E16*E15)/$C$45</f>
        <v>0</v>
      </c>
      <c r="F17" s="456">
        <f>(F16*F15)/$C$45</f>
        <v>0</v>
      </c>
      <c r="G17" s="457">
        <f>(G16*G15)/$C$45</f>
        <v>0</v>
      </c>
    </row>
    <row r="18" spans="2:7" ht="15" customHeight="1" x14ac:dyDescent="0.3">
      <c r="B18" s="1084" t="str">
        <f>גיליון3!T16</f>
        <v>Euro II 98% עם מסנן</v>
      </c>
      <c r="C18" s="450" t="s">
        <v>58</v>
      </c>
      <c r="D18" s="451">
        <f>D15*0.02</f>
        <v>2.3799999999999997E-3</v>
      </c>
      <c r="E18" s="451">
        <f>E15*0.02</f>
        <v>2.9399999999999999E-3</v>
      </c>
      <c r="F18" s="451">
        <f>F15*0.02</f>
        <v>3.9199999999999999E-3</v>
      </c>
      <c r="G18" s="452">
        <f>G15*0.02</f>
        <v>2.3E-3</v>
      </c>
    </row>
    <row r="19" spans="2:7" ht="15" customHeight="1" x14ac:dyDescent="0.3">
      <c r="B19" s="1087"/>
      <c r="C19" s="453" t="s">
        <v>59</v>
      </c>
      <c r="D19" s="458">
        <f>SUMIFS('דיווח פרטני'!$J:$J,'דיווח פרטני'!$C:$C,'פליטות חלקיקים'!D8,'דיווח פרטני'!$G:$G,'פליטות חלקיקים'!$B18)</f>
        <v>0</v>
      </c>
      <c r="E19" s="458">
        <f>SUMIFS('דיווח פרטני'!$J:$J,'דיווח פרטני'!$C:$C,'פליטות חלקיקים'!E8,'דיווח פרטני'!$G:$G,'פליטות חלקיקים'!$B18)</f>
        <v>0</v>
      </c>
      <c r="F19" s="458">
        <f>SUMIFS('דיווח פרטני'!$J:$J,'דיווח פרטני'!$C:$C,'פליטות חלקיקים'!F8,'דיווח פרטני'!$G:$G,'פליטות חלקיקים'!$B18)</f>
        <v>0</v>
      </c>
      <c r="G19" s="458">
        <f>SUMIFS('דיווח פרטני'!$J:$J,'דיווח פרטני'!$C:$C,'פליטות חלקיקים'!G8,'דיווח פרטני'!$G:$G,'פליטות חלקיקים'!$B18)</f>
        <v>0</v>
      </c>
    </row>
    <row r="20" spans="2:7" ht="14.5" thickBot="1" x14ac:dyDescent="0.35">
      <c r="B20" s="1088"/>
      <c r="C20" s="459" t="s">
        <v>60</v>
      </c>
      <c r="D20" s="460">
        <f>(D19*D18)/$C$45</f>
        <v>0</v>
      </c>
      <c r="E20" s="460">
        <f>(E19*E18)/$C$45</f>
        <v>0</v>
      </c>
      <c r="F20" s="460">
        <f>(F19*F18)/$C$45</f>
        <v>0</v>
      </c>
      <c r="G20" s="461">
        <f>(G19*G18)/$C$45</f>
        <v>0</v>
      </c>
    </row>
    <row r="21" spans="2:7" ht="14.25" customHeight="1" x14ac:dyDescent="0.3">
      <c r="B21" s="1084" t="str">
        <f>גיליון3!T17</f>
        <v>Euro III</v>
      </c>
      <c r="C21" s="450" t="s">
        <v>58</v>
      </c>
      <c r="D21" s="451">
        <v>0.11799999999999999</v>
      </c>
      <c r="E21" s="451">
        <v>0.13400000000000001</v>
      </c>
      <c r="F21" s="451">
        <v>0.159</v>
      </c>
      <c r="G21" s="452">
        <v>0.108</v>
      </c>
    </row>
    <row r="22" spans="2:7" ht="13.5" customHeight="1" x14ac:dyDescent="0.3">
      <c r="B22" s="1085"/>
      <c r="C22" s="453" t="s">
        <v>59</v>
      </c>
      <c r="D22" s="458">
        <f>SUMIFS('דיווח פרטני'!$J:$J,'דיווח פרטני'!$C:$C,'פליטות חלקיקים'!D8,'דיווח פרטני'!$G:$G,'פליטות חלקיקים'!$B21)</f>
        <v>0</v>
      </c>
      <c r="E22" s="458">
        <f>SUMIFS('דיווח פרטני'!$J:$J,'דיווח פרטני'!$C:$C,'פליטות חלקיקים'!E8,'דיווח פרטני'!$G:$G,'פליטות חלקיקים'!$B21)</f>
        <v>0</v>
      </c>
      <c r="F22" s="458">
        <f>SUMIFS('דיווח פרטני'!$J:$J,'דיווח פרטני'!$C:$C,'פליטות חלקיקים'!F8,'דיווח פרטני'!$G:$G,'פליטות חלקיקים'!$B21)</f>
        <v>0</v>
      </c>
      <c r="G22" s="458">
        <f>SUMIFS('דיווח פרטני'!$J:$J,'דיווח פרטני'!$C:$C,'פליטות חלקיקים'!G8,'דיווח פרטני'!$G:$G,'פליטות חלקיקים'!$B21)</f>
        <v>0</v>
      </c>
    </row>
    <row r="23" spans="2:7" ht="13.5" customHeight="1" thickBot="1" x14ac:dyDescent="0.35">
      <c r="B23" s="1086"/>
      <c r="C23" s="455" t="s">
        <v>60</v>
      </c>
      <c r="D23" s="456">
        <f>(D22*D21)/$C$45</f>
        <v>0</v>
      </c>
      <c r="E23" s="456">
        <f>(E22*E21)/$C$45</f>
        <v>0</v>
      </c>
      <c r="F23" s="456">
        <f>(F22*F21)/$C$45</f>
        <v>0</v>
      </c>
      <c r="G23" s="457">
        <f>(G22*G21)/$C$45</f>
        <v>0</v>
      </c>
    </row>
    <row r="24" spans="2:7" ht="14.25" customHeight="1" x14ac:dyDescent="0.3">
      <c r="B24" s="1084" t="str">
        <f>גיליון3!T18</f>
        <v>Euro III 98% עם מסנן</v>
      </c>
      <c r="C24" s="450" t="s">
        <v>58</v>
      </c>
      <c r="D24" s="451">
        <f>D21*0.02</f>
        <v>2.3600000000000001E-3</v>
      </c>
      <c r="E24" s="451">
        <f>E21*0.02</f>
        <v>2.6800000000000001E-3</v>
      </c>
      <c r="F24" s="451">
        <f>F21*0.02</f>
        <v>3.1800000000000001E-3</v>
      </c>
      <c r="G24" s="452">
        <f>G21*0.02</f>
        <v>2.16E-3</v>
      </c>
    </row>
    <row r="25" spans="2:7" ht="13.5" customHeight="1" x14ac:dyDescent="0.3">
      <c r="B25" s="1087"/>
      <c r="C25" s="453" t="s">
        <v>59</v>
      </c>
      <c r="D25" s="458">
        <f>SUMIFS('דיווח פרטני'!$J:$J,'דיווח פרטני'!$C:$C,'פליטות חלקיקים'!D8,'דיווח פרטני'!$G:$G,'פליטות חלקיקים'!$B24)</f>
        <v>0</v>
      </c>
      <c r="E25" s="458">
        <f>SUMIFS('דיווח פרטני'!$J:$J,'דיווח פרטני'!$C:$C,'פליטות חלקיקים'!E8,'דיווח פרטני'!$G:$G,'פליטות חלקיקים'!$B24)</f>
        <v>0</v>
      </c>
      <c r="F25" s="458">
        <f>SUMIFS('דיווח פרטני'!$J:$J,'דיווח פרטני'!$C:$C,'פליטות חלקיקים'!F8,'דיווח פרטני'!$G:$G,'פליטות חלקיקים'!$B24)</f>
        <v>0</v>
      </c>
      <c r="G25" s="458">
        <f>SUMIFS('דיווח פרטני'!$J:$J,'דיווח פרטני'!$C:$C,'פליטות חלקיקים'!G8,'דיווח פרטני'!$G:$G,'פליטות חלקיקים'!$B24)</f>
        <v>0</v>
      </c>
    </row>
    <row r="26" spans="2:7" ht="13.5" customHeight="1" thickBot="1" x14ac:dyDescent="0.35">
      <c r="B26" s="1088"/>
      <c r="C26" s="455" t="s">
        <v>60</v>
      </c>
      <c r="D26" s="456">
        <f>(G25*G24)/$C$45</f>
        <v>0</v>
      </c>
      <c r="E26" s="456">
        <f>(E25*E24)/$C$45</f>
        <v>0</v>
      </c>
      <c r="F26" s="456">
        <f>(F25*F24)/$C$45</f>
        <v>0</v>
      </c>
      <c r="G26" s="457">
        <f>(G25*G24)/$C$45</f>
        <v>0</v>
      </c>
    </row>
    <row r="27" spans="2:7" ht="13.5" customHeight="1" x14ac:dyDescent="0.3">
      <c r="B27" s="1084" t="str">
        <f>גיליון3!T19</f>
        <v>Euro IV</v>
      </c>
      <c r="C27" s="450" t="s">
        <v>58</v>
      </c>
      <c r="D27" s="451">
        <v>2.3E-2</v>
      </c>
      <c r="E27" s="451">
        <v>2.5999999999999999E-2</v>
      </c>
      <c r="F27" s="451">
        <v>5.8999999999999997E-2</v>
      </c>
      <c r="G27" s="452">
        <v>2.1000000000000001E-2</v>
      </c>
    </row>
    <row r="28" spans="2:7" ht="13.5" customHeight="1" x14ac:dyDescent="0.3">
      <c r="B28" s="1085"/>
      <c r="C28" s="453" t="s">
        <v>59</v>
      </c>
      <c r="D28" s="458">
        <f>SUMIFS('דיווח פרטני'!$J:$J,'דיווח פרטני'!$C:$C,'פליטות חלקיקים'!D8,'דיווח פרטני'!$G:$G,'פליטות חלקיקים'!$B27)</f>
        <v>0</v>
      </c>
      <c r="E28" s="458">
        <f>SUMIFS('דיווח פרטני'!$J:$J,'דיווח פרטני'!$C:$C,'פליטות חלקיקים'!E8,'דיווח פרטני'!$G:$G,'פליטות חלקיקים'!$B27)</f>
        <v>0</v>
      </c>
      <c r="F28" s="458">
        <f>SUMIFS('דיווח פרטני'!$J:$J,'דיווח פרטני'!$C:$C,'פליטות חלקיקים'!F8,'דיווח פרטני'!$G:$G,'פליטות חלקיקים'!$B27)</f>
        <v>0</v>
      </c>
      <c r="G28" s="458">
        <f>SUMIFS('דיווח פרטני'!$J:$J,'דיווח פרטני'!$C:$C,'פליטות חלקיקים'!G8,'דיווח פרטני'!$G:$G,'פליטות חלקיקים'!$B27)</f>
        <v>0</v>
      </c>
    </row>
    <row r="29" spans="2:7" ht="13.5" customHeight="1" thickBot="1" x14ac:dyDescent="0.35">
      <c r="B29" s="1086"/>
      <c r="C29" s="455" t="s">
        <v>60</v>
      </c>
      <c r="D29" s="456">
        <f>(D28*D27)/$C$45</f>
        <v>0</v>
      </c>
      <c r="E29" s="456">
        <f>(E28*E27)/$C$45</f>
        <v>0</v>
      </c>
      <c r="F29" s="456">
        <f>(F28*F27)/$C$45</f>
        <v>0</v>
      </c>
      <c r="G29" s="457">
        <f>(G28*G27)/$C$45</f>
        <v>0</v>
      </c>
    </row>
    <row r="30" spans="2:7" ht="13.5" customHeight="1" x14ac:dyDescent="0.3">
      <c r="B30" s="1081" t="str">
        <f>גיליון3!T20</f>
        <v>Euro IV 98% עם מסנן</v>
      </c>
      <c r="C30" s="450" t="s">
        <v>58</v>
      </c>
      <c r="D30" s="462">
        <f>D27*0.02</f>
        <v>4.6000000000000001E-4</v>
      </c>
      <c r="E30" s="462">
        <f>E27*0.02</f>
        <v>5.1999999999999995E-4</v>
      </c>
      <c r="F30" s="462">
        <f>F27*0.02</f>
        <v>1.1800000000000001E-3</v>
      </c>
      <c r="G30" s="463">
        <f>G27*0.02</f>
        <v>4.2000000000000002E-4</v>
      </c>
    </row>
    <row r="31" spans="2:7" ht="13.5" customHeight="1" x14ac:dyDescent="0.3">
      <c r="B31" s="1082"/>
      <c r="C31" s="464" t="s">
        <v>59</v>
      </c>
      <c r="D31" s="465">
        <f>SUMIFS('דיווח פרטני'!$J:$J,'דיווח פרטני'!$C:$C,'פליטות חלקיקים'!D8,'דיווח פרטני'!$G:$G,'פליטות חלקיקים'!$B30)</f>
        <v>0</v>
      </c>
      <c r="E31" s="465">
        <f>SUMIFS('דיווח פרטני'!$J:$J,'דיווח פרטני'!$C:$C,'פליטות חלקיקים'!E8,'דיווח פרטני'!$G:$G,'פליטות חלקיקים'!$B30)</f>
        <v>0</v>
      </c>
      <c r="F31" s="465">
        <f>SUMIFS('דיווח פרטני'!$J:$J,'דיווח פרטני'!$C:$C,'פליטות חלקיקים'!F8,'דיווח פרטני'!$G:$G,'פליטות חלקיקים'!$B30)</f>
        <v>0</v>
      </c>
      <c r="G31" s="465">
        <f>SUMIFS('דיווח פרטני'!$J:$J,'דיווח פרטני'!$C:$C,'פליטות חלקיקים'!G8,'דיווח פרטני'!$G:$G,'פליטות חלקיקים'!$B30)</f>
        <v>0</v>
      </c>
    </row>
    <row r="32" spans="2:7" ht="13.5" customHeight="1" thickBot="1" x14ac:dyDescent="0.35">
      <c r="B32" s="1083"/>
      <c r="C32" s="455" t="s">
        <v>60</v>
      </c>
      <c r="D32" s="466">
        <f>(D30*D31)/$C$45</f>
        <v>0</v>
      </c>
      <c r="E32" s="466">
        <f>(E30*E31)/$C$45</f>
        <v>0</v>
      </c>
      <c r="F32" s="466">
        <f>(F30*F31)/$C$45</f>
        <v>0</v>
      </c>
      <c r="G32" s="467">
        <f>(G30*G31)/$C$45</f>
        <v>0</v>
      </c>
    </row>
    <row r="33" spans="2:7" ht="13.5" customHeight="1" x14ac:dyDescent="0.3">
      <c r="B33" s="1084" t="str">
        <f>גיליון3!T21</f>
        <v>Euro V</v>
      </c>
      <c r="C33" s="468" t="s">
        <v>58</v>
      </c>
      <c r="D33" s="469">
        <v>2.3E-2</v>
      </c>
      <c r="E33" s="469">
        <v>2.5999999999999999E-2</v>
      </c>
      <c r="F33" s="469">
        <v>0.03</v>
      </c>
      <c r="G33" s="470">
        <v>2.1000000000000001E-2</v>
      </c>
    </row>
    <row r="34" spans="2:7" ht="13.5" customHeight="1" x14ac:dyDescent="0.3">
      <c r="B34" s="1085"/>
      <c r="C34" s="471" t="s">
        <v>61</v>
      </c>
      <c r="D34" s="472">
        <f>SUMIFS('דיווח פרטני'!$J:$J,'דיווח פרטני'!$C:$C,'פליטות חלקיקים'!D8,'דיווח פרטני'!$G:$G,'פליטות חלקיקים'!$B33)</f>
        <v>0</v>
      </c>
      <c r="E34" s="472">
        <f>SUMIFS('דיווח פרטני'!$J:$J,'דיווח פרטני'!$C:$C,'פליטות חלקיקים'!E8,'דיווח פרטני'!$G:$G,'פליטות חלקיקים'!$B33)</f>
        <v>0</v>
      </c>
      <c r="F34" s="472">
        <f>SUMIFS('דיווח פרטני'!$J:$J,'דיווח פרטני'!$C:$C,'פליטות חלקיקים'!F8,'דיווח פרטני'!$G:$G,'פליטות חלקיקים'!$B33)</f>
        <v>0</v>
      </c>
      <c r="G34" s="472">
        <f>SUMIFS('דיווח פרטני'!$J:$J,'דיווח פרטני'!$C:$C,'פליטות חלקיקים'!G8,'דיווח פרטני'!$G:$G,'פליטות חלקיקים'!$B33)</f>
        <v>37864</v>
      </c>
    </row>
    <row r="35" spans="2:7" ht="13.5" customHeight="1" thickBot="1" x14ac:dyDescent="0.35">
      <c r="B35" s="1086"/>
      <c r="C35" s="459" t="s">
        <v>60</v>
      </c>
      <c r="D35" s="460">
        <f>(D34*D33)/$C$45</f>
        <v>0</v>
      </c>
      <c r="E35" s="460">
        <f>(E34*E33)/$C$45</f>
        <v>0</v>
      </c>
      <c r="F35" s="460">
        <f>(F34*F33)/$C$45</f>
        <v>0</v>
      </c>
      <c r="G35" s="461">
        <f>(G34*G33)/$C$45</f>
        <v>6.1261636350987023E-5</v>
      </c>
    </row>
    <row r="36" spans="2:7" ht="13.5" customHeight="1" x14ac:dyDescent="0.3">
      <c r="B36" s="1084" t="str">
        <f>גיליון3!T22</f>
        <v>Euro VI דיזל</v>
      </c>
      <c r="C36" s="468" t="s">
        <v>58</v>
      </c>
      <c r="D36" s="469">
        <v>2E-3</v>
      </c>
      <c r="E36" s="469">
        <v>3.0000000000000001E-3</v>
      </c>
      <c r="F36" s="469">
        <v>3.0000000000000001E-3</v>
      </c>
      <c r="G36" s="470">
        <v>2E-3</v>
      </c>
    </row>
    <row r="37" spans="2:7" ht="13.5" customHeight="1" x14ac:dyDescent="0.3">
      <c r="B37" s="1085"/>
      <c r="C37" s="471" t="s">
        <v>59</v>
      </c>
      <c r="D37" s="472">
        <f>SUMIFS('דיווח פרטני'!$J:$J,'דיווח פרטני'!$C:$C,'פליטות חלקיקים'!D8,'דיווח פרטני'!$G:$G,'פליטות חלקיקים'!$B36)</f>
        <v>0</v>
      </c>
      <c r="E37" s="472">
        <f>SUMIFS('דיווח פרטני'!$J:$J,'דיווח פרטני'!$C:$C,'פליטות חלקיקים'!E8,'דיווח פרטני'!$G:$G,'פליטות חלקיקים'!$B36)</f>
        <v>0</v>
      </c>
      <c r="F37" s="472">
        <f>SUMIFS('דיווח פרטני'!$J:$J,'דיווח פרטני'!$C:$C,'פליטות חלקיקים'!F8,'דיווח פרטני'!$G:$G,'פליטות חלקיקים'!$B36)</f>
        <v>0</v>
      </c>
      <c r="G37" s="472">
        <f>SUMIFS('דיווח פרטני'!$J:$J,'דיווח פרטני'!$C:$C,'פליטות חלקיקים'!G8,'דיווח פרטני'!$G:$G,'פליטות חלקיקים'!$B36)</f>
        <v>12677995</v>
      </c>
    </row>
    <row r="38" spans="2:7" ht="13.5" customHeight="1" thickBot="1" x14ac:dyDescent="0.35">
      <c r="B38" s="1086"/>
      <c r="C38" s="459" t="s">
        <v>60</v>
      </c>
      <c r="D38" s="460">
        <f>(D37*D36)/$C$45</f>
        <v>0</v>
      </c>
      <c r="E38" s="460">
        <f>(E37*E36)/$C$45</f>
        <v>0</v>
      </c>
      <c r="F38" s="460">
        <f>(F37*F36)/$C$45</f>
        <v>0</v>
      </c>
      <c r="G38" s="461">
        <f>(G37*G36)/$C$45</f>
        <v>1.9535448154035791E-3</v>
      </c>
    </row>
    <row r="39" spans="2:7" ht="13.5" customHeight="1" x14ac:dyDescent="0.3">
      <c r="B39" s="1084" t="str">
        <f>גיליון3!T23</f>
        <v>Euro VI גז דחוס או היברידי</v>
      </c>
      <c r="C39" s="468" t="s">
        <v>58</v>
      </c>
      <c r="D39" s="469">
        <v>1E-3</v>
      </c>
      <c r="E39" s="469">
        <v>1E-3</v>
      </c>
      <c r="F39" s="469">
        <v>1E-3</v>
      </c>
      <c r="G39" s="470">
        <v>1E-3</v>
      </c>
    </row>
    <row r="40" spans="2:7" ht="13.5" customHeight="1" x14ac:dyDescent="0.3">
      <c r="B40" s="1085"/>
      <c r="C40" s="471" t="s">
        <v>59</v>
      </c>
      <c r="D40" s="472">
        <f>SUMIFS('דיווח פרטני'!$J:$J,'דיווח פרטני'!$C:$C,'פליטות חלקיקים'!D8,'דיווח פרטני'!$G:$G,'פליטות חלקיקים'!$B39)</f>
        <v>0</v>
      </c>
      <c r="E40" s="472">
        <f>SUMIFS('דיווח פרטני'!$J:$J,'דיווח פרטני'!$C:$C,'פליטות חלקיקים'!E8,'דיווח פרטני'!$G:$G,'פליטות חלקיקים'!$B39)</f>
        <v>0</v>
      </c>
      <c r="F40" s="472">
        <f>SUMIFS('דיווח פרטני'!$J:$J,'דיווח פרטני'!$C:$C,'פליטות חלקיקים'!F8,'דיווח פרטני'!$G:$G,'פליטות חלקיקים'!$B39)</f>
        <v>0</v>
      </c>
      <c r="G40" s="472">
        <f>SUMIFS('דיווח פרטני'!$J:$J,'דיווח פרטני'!$C:$C,'פליטות חלקיקים'!G8,'דיווח פרטני'!$G:$G,'פליטות חלקיקים'!$B39)</f>
        <v>0</v>
      </c>
    </row>
    <row r="41" spans="2:7" ht="13.5" customHeight="1" thickBot="1" x14ac:dyDescent="0.35">
      <c r="B41" s="1086"/>
      <c r="C41" s="459" t="s">
        <v>60</v>
      </c>
      <c r="D41" s="460">
        <f>(D40*D39)/$C$45</f>
        <v>0</v>
      </c>
      <c r="E41" s="460">
        <f>(E40*E39)/$C$45</f>
        <v>0</v>
      </c>
      <c r="F41" s="460">
        <f>(F40*F39)/$C$45</f>
        <v>0</v>
      </c>
      <c r="G41" s="461">
        <f>(G40*G39)/$C$45</f>
        <v>0</v>
      </c>
    </row>
    <row r="42" spans="2:7" ht="13.5" customHeight="1" x14ac:dyDescent="0.3">
      <c r="B42" s="1081" t="str">
        <f>גיליון3!T24</f>
        <v>Zero Emission חשמלי</v>
      </c>
      <c r="C42" s="450" t="s">
        <v>58</v>
      </c>
      <c r="D42" s="451">
        <v>0</v>
      </c>
      <c r="E42" s="451">
        <v>0</v>
      </c>
      <c r="F42" s="451">
        <v>0</v>
      </c>
      <c r="G42" s="452">
        <v>0</v>
      </c>
    </row>
    <row r="43" spans="2:7" ht="13.5" customHeight="1" x14ac:dyDescent="0.3">
      <c r="B43" s="1082"/>
      <c r="C43" s="464" t="s">
        <v>59</v>
      </c>
      <c r="D43" s="465">
        <f>SUMIFS('דיווח פרטני'!$J:$J,'דיווח פרטני'!$C:$C,'פליטות חלקיקים'!D8,'דיווח פרטני'!$G:$G,'פליטות חלקיקים'!$B42)</f>
        <v>0</v>
      </c>
      <c r="E43" s="465">
        <f>SUMIFS('דיווח פרטני'!$J:$J,'דיווח פרטני'!$C:$C,'פליטות חלקיקים'!E8,'דיווח פרטני'!$G:$G,'פליטות חלקיקים'!$B42)</f>
        <v>0</v>
      </c>
      <c r="F43" s="465">
        <f>SUMIFS('דיווח פרטני'!$J:$J,'דיווח פרטני'!$C:$C,'פליטות חלקיקים'!F8,'דיווח פרטני'!$G:$G,'פליטות חלקיקים'!$B42)</f>
        <v>0</v>
      </c>
      <c r="G43" s="465">
        <f>SUMIFS('דיווח פרטני'!$J:$J,'דיווח פרטני'!$C:$C,'פליטות חלקיקים'!G8,'דיווח פרטני'!$G:$G,'פליטות חלקיקים'!$B42)</f>
        <v>263618</v>
      </c>
    </row>
    <row r="44" spans="2:7" ht="13.5" customHeight="1" thickBot="1" x14ac:dyDescent="0.35">
      <c r="B44" s="1083"/>
      <c r="C44" s="455" t="s">
        <v>60</v>
      </c>
      <c r="D44" s="456">
        <f>(D43*D42)/$C$45</f>
        <v>0</v>
      </c>
      <c r="E44" s="456">
        <f>(E43*E42)/$C$45</f>
        <v>0</v>
      </c>
      <c r="F44" s="456">
        <f>(F43*F42)/$C$45</f>
        <v>0</v>
      </c>
      <c r="G44" s="457">
        <f>(G42*G43)/$C$45</f>
        <v>0</v>
      </c>
    </row>
    <row r="45" spans="2:7" ht="32.25" customHeight="1" x14ac:dyDescent="0.3">
      <c r="B45" s="473" t="s">
        <v>62</v>
      </c>
      <c r="C45" s="474">
        <f>SUM(D45:G45)</f>
        <v>12979477</v>
      </c>
      <c r="D45" s="474">
        <f>SUM(D10+D13+D16+D19+D22+D25+D28+D31+D34+D37+D40+D43)</f>
        <v>0</v>
      </c>
      <c r="E45" s="474">
        <f>SUM(E10+E13+E16+E19+E22+E25+E28+E31+E34+E37+E40+E43)</f>
        <v>0</v>
      </c>
      <c r="F45" s="474">
        <f>SUM(F10+F13+F16+F19+F22+F25+F28+F31+F34+F37+F40+F43)</f>
        <v>0</v>
      </c>
      <c r="G45" s="474">
        <f>SUM(G10+G13+G16+G19+G22+G25+G28+G31+G34+G37+G40+G43)</f>
        <v>12979477</v>
      </c>
    </row>
    <row r="46" spans="2:7" ht="13.5" customHeight="1" x14ac:dyDescent="0.35">
      <c r="B46" s="475" t="s">
        <v>20</v>
      </c>
      <c r="C46" s="476">
        <f>SUM(D11+E11+F11+G11+D14+E14+F14+G14+D17+E17+F17+G17+D23+E23+F23+G23+D26+E26+F26+G26+D29+E29+F29+G29+D35+E35+F35+G35+D38+E38+F38+G38+D41+E41+F41+G41+F44+D44+E44+G44+D32+E32+F32+G32+D20+E20+F20+G20)</f>
        <v>2.0148064517545661E-3</v>
      </c>
      <c r="D46" s="477"/>
      <c r="E46" s="477"/>
      <c r="F46" s="477"/>
      <c r="G46" s="477"/>
    </row>
    <row r="47" spans="2:7" ht="13.5" customHeight="1" x14ac:dyDescent="0.3">
      <c r="B47" s="444"/>
    </row>
    <row r="48" spans="2:7" ht="13.5" customHeight="1" x14ac:dyDescent="0.3">
      <c r="B48" s="444"/>
      <c r="F48" s="478"/>
    </row>
    <row r="49" spans="2:2" ht="13.5" customHeight="1" x14ac:dyDescent="0.3">
      <c r="B49" s="444"/>
    </row>
    <row r="50" spans="2:2" ht="13.5" customHeight="1" x14ac:dyDescent="0.3">
      <c r="B50" s="444"/>
    </row>
    <row r="51" spans="2:2" ht="13.5" customHeight="1" x14ac:dyDescent="0.3">
      <c r="B51" s="444"/>
    </row>
    <row r="52" spans="2:2" ht="13.5" customHeight="1" x14ac:dyDescent="0.3">
      <c r="B52" s="444"/>
    </row>
    <row r="53" spans="2:2" ht="13.5" customHeight="1" x14ac:dyDescent="0.3">
      <c r="B53" s="444"/>
    </row>
    <row r="54" spans="2:2" ht="13.5" customHeight="1" x14ac:dyDescent="0.3">
      <c r="B54" s="444"/>
    </row>
    <row r="55" spans="2:2" ht="13.5" customHeight="1" x14ac:dyDescent="0.3">
      <c r="B55" s="444"/>
    </row>
    <row r="56" spans="2:2" ht="13.5" customHeight="1" x14ac:dyDescent="0.3">
      <c r="B56" s="444"/>
    </row>
    <row r="57" spans="2:2" ht="13.5" customHeight="1" x14ac:dyDescent="0.3">
      <c r="B57" s="444"/>
    </row>
    <row r="58" spans="2:2" ht="13.5" customHeight="1" x14ac:dyDescent="0.3">
      <c r="B58" s="444"/>
    </row>
    <row r="59" spans="2:2" ht="13.5" customHeight="1" x14ac:dyDescent="0.3">
      <c r="B59" s="444"/>
    </row>
    <row r="60" spans="2:2" ht="13.5" customHeight="1" x14ac:dyDescent="0.3">
      <c r="B60" s="444"/>
    </row>
    <row r="61" spans="2:2" ht="13.5" customHeight="1" x14ac:dyDescent="0.3">
      <c r="B61" s="444"/>
    </row>
    <row r="62" spans="2:2" ht="13.5" customHeight="1" x14ac:dyDescent="0.3">
      <c r="B62" s="444"/>
    </row>
    <row r="63" spans="2:2" ht="13.5" customHeight="1" x14ac:dyDescent="0.3">
      <c r="B63" s="444"/>
    </row>
    <row r="64" spans="2:2" ht="13.5" customHeight="1" x14ac:dyDescent="0.3">
      <c r="B64" s="444"/>
    </row>
    <row r="65" spans="2:2" ht="13.5" customHeight="1" x14ac:dyDescent="0.3">
      <c r="B65" s="444"/>
    </row>
    <row r="66" spans="2:2" ht="13.5" customHeight="1" x14ac:dyDescent="0.3">
      <c r="B66" s="444"/>
    </row>
    <row r="67" spans="2:2" ht="13.5" customHeight="1" x14ac:dyDescent="0.3">
      <c r="B67" s="444"/>
    </row>
    <row r="68" spans="2:2" ht="13.5" customHeight="1" x14ac:dyDescent="0.3">
      <c r="B68" s="444"/>
    </row>
    <row r="69" spans="2:2" ht="13.5" customHeight="1" x14ac:dyDescent="0.3">
      <c r="B69" s="444"/>
    </row>
    <row r="70" spans="2:2" ht="13.5" customHeight="1" x14ac:dyDescent="0.3">
      <c r="B70" s="444"/>
    </row>
    <row r="71" spans="2:2" ht="13.5" customHeight="1" x14ac:dyDescent="0.3">
      <c r="B71" s="444"/>
    </row>
    <row r="72" spans="2:2" ht="13.5" customHeight="1" x14ac:dyDescent="0.3">
      <c r="B72" s="444"/>
    </row>
    <row r="73" spans="2:2" ht="13.5" customHeight="1" x14ac:dyDescent="0.3">
      <c r="B73" s="444"/>
    </row>
    <row r="74" spans="2:2" ht="13.5" customHeight="1" x14ac:dyDescent="0.3">
      <c r="B74" s="444"/>
    </row>
    <row r="75" spans="2:2" ht="13.5" customHeight="1" x14ac:dyDescent="0.3">
      <c r="B75" s="444"/>
    </row>
    <row r="76" spans="2:2" ht="13.5" customHeight="1" x14ac:dyDescent="0.3">
      <c r="B76" s="444"/>
    </row>
    <row r="77" spans="2:2" ht="13.5" customHeight="1" x14ac:dyDescent="0.3">
      <c r="B77" s="444"/>
    </row>
    <row r="78" spans="2:2" ht="13.5" customHeight="1" x14ac:dyDescent="0.3">
      <c r="B78" s="444"/>
    </row>
    <row r="79" spans="2:2" ht="13.5" customHeight="1" x14ac:dyDescent="0.3">
      <c r="B79" s="444"/>
    </row>
    <row r="80" spans="2:2" ht="13.5" customHeight="1" x14ac:dyDescent="0.3">
      <c r="B80" s="444"/>
    </row>
    <row r="81" spans="2:2" ht="13.5" customHeight="1" x14ac:dyDescent="0.3">
      <c r="B81" s="444"/>
    </row>
    <row r="82" spans="2:2" ht="13.5" customHeight="1" x14ac:dyDescent="0.3">
      <c r="B82" s="444"/>
    </row>
    <row r="83" spans="2:2" ht="13.5" customHeight="1" x14ac:dyDescent="0.3">
      <c r="B83" s="444"/>
    </row>
    <row r="84" spans="2:2" ht="13.5" customHeight="1" x14ac:dyDescent="0.3">
      <c r="B84" s="444"/>
    </row>
    <row r="85" spans="2:2" ht="13.5" customHeight="1" x14ac:dyDescent="0.3">
      <c r="B85" s="444"/>
    </row>
    <row r="86" spans="2:2" ht="13.5" customHeight="1" x14ac:dyDescent="0.3">
      <c r="B86" s="444"/>
    </row>
    <row r="87" spans="2:2" ht="13.5" customHeight="1" x14ac:dyDescent="0.3">
      <c r="B87" s="444"/>
    </row>
    <row r="88" spans="2:2" ht="13.5" customHeight="1" x14ac:dyDescent="0.3">
      <c r="B88" s="444"/>
    </row>
    <row r="89" spans="2:2" ht="13.5" customHeight="1" x14ac:dyDescent="0.3">
      <c r="B89" s="444"/>
    </row>
    <row r="90" spans="2:2" ht="13.5" customHeight="1" x14ac:dyDescent="0.3">
      <c r="B90" s="444"/>
    </row>
    <row r="91" spans="2:2" ht="13.5" customHeight="1" x14ac:dyDescent="0.3">
      <c r="B91" s="444"/>
    </row>
    <row r="92" spans="2:2" ht="13.5" customHeight="1" x14ac:dyDescent="0.3">
      <c r="B92" s="444"/>
    </row>
    <row r="93" spans="2:2" ht="13.5" customHeight="1" x14ac:dyDescent="0.3">
      <c r="B93" s="444"/>
    </row>
    <row r="94" spans="2:2" ht="13.5" customHeight="1" x14ac:dyDescent="0.3">
      <c r="B94" s="444"/>
    </row>
    <row r="95" spans="2:2" ht="13.5" customHeight="1" x14ac:dyDescent="0.3">
      <c r="B95" s="444"/>
    </row>
    <row r="96" spans="2:2" ht="13.5" customHeight="1" x14ac:dyDescent="0.3">
      <c r="B96" s="444"/>
    </row>
    <row r="97" spans="2:2" ht="13.5" customHeight="1" x14ac:dyDescent="0.3">
      <c r="B97" s="444"/>
    </row>
    <row r="98" spans="2:2" ht="13.5" customHeight="1" x14ac:dyDescent="0.3">
      <c r="B98" s="444"/>
    </row>
    <row r="99" spans="2:2" ht="13.5" customHeight="1" x14ac:dyDescent="0.3">
      <c r="B99" s="444"/>
    </row>
    <row r="100" spans="2:2" ht="13.5" customHeight="1" x14ac:dyDescent="0.3">
      <c r="B100" s="444"/>
    </row>
    <row r="101" spans="2:2" ht="13.5" customHeight="1" x14ac:dyDescent="0.3">
      <c r="B101" s="444"/>
    </row>
    <row r="102" spans="2:2" ht="13.5" customHeight="1" x14ac:dyDescent="0.3">
      <c r="B102" s="444"/>
    </row>
    <row r="103" spans="2:2" ht="13.5" customHeight="1" x14ac:dyDescent="0.3">
      <c r="B103" s="444"/>
    </row>
    <row r="104" spans="2:2" ht="13.5" customHeight="1" x14ac:dyDescent="0.3">
      <c r="B104" s="444"/>
    </row>
    <row r="105" spans="2:2" ht="13.5" customHeight="1" x14ac:dyDescent="0.3">
      <c r="B105" s="444"/>
    </row>
    <row r="106" spans="2:2" ht="13.5" customHeight="1" x14ac:dyDescent="0.3">
      <c r="B106" s="444"/>
    </row>
    <row r="107" spans="2:2" ht="13.5" customHeight="1" x14ac:dyDescent="0.3">
      <c r="B107" s="444"/>
    </row>
    <row r="108" spans="2:2" ht="13.5" customHeight="1" x14ac:dyDescent="0.3">
      <c r="B108" s="444"/>
    </row>
    <row r="109" spans="2:2" ht="13.5" customHeight="1" x14ac:dyDescent="0.3">
      <c r="B109" s="444"/>
    </row>
    <row r="110" spans="2:2" ht="13.5" customHeight="1" x14ac:dyDescent="0.3">
      <c r="B110" s="444"/>
    </row>
    <row r="111" spans="2:2" ht="13.5" customHeight="1" x14ac:dyDescent="0.3">
      <c r="B111" s="444"/>
    </row>
    <row r="112" spans="2:2" ht="13.5" customHeight="1" x14ac:dyDescent="0.3">
      <c r="B112" s="444"/>
    </row>
    <row r="113" spans="2:2" ht="13.5" customHeight="1" x14ac:dyDescent="0.3">
      <c r="B113" s="444"/>
    </row>
    <row r="114" spans="2:2" ht="13.5" customHeight="1" x14ac:dyDescent="0.3">
      <c r="B114" s="444"/>
    </row>
    <row r="115" spans="2:2" ht="13.5" customHeight="1" x14ac:dyDescent="0.3">
      <c r="B115" s="444"/>
    </row>
    <row r="116" spans="2:2" ht="13.5" customHeight="1" x14ac:dyDescent="0.3">
      <c r="B116" s="444"/>
    </row>
    <row r="117" spans="2:2" ht="13.5" customHeight="1" x14ac:dyDescent="0.3">
      <c r="B117" s="444"/>
    </row>
    <row r="118" spans="2:2" ht="13.5" customHeight="1" x14ac:dyDescent="0.3">
      <c r="B118" s="444"/>
    </row>
    <row r="119" spans="2:2" ht="13.5" customHeight="1" x14ac:dyDescent="0.3">
      <c r="B119" s="444"/>
    </row>
    <row r="120" spans="2:2" ht="13.5" customHeight="1" x14ac:dyDescent="0.3">
      <c r="B120" s="444"/>
    </row>
    <row r="121" spans="2:2" ht="13.5" customHeight="1" x14ac:dyDescent="0.3">
      <c r="B121" s="444"/>
    </row>
    <row r="122" spans="2:2" ht="13.5" customHeight="1" x14ac:dyDescent="0.3">
      <c r="B122" s="444"/>
    </row>
    <row r="123" spans="2:2" ht="13.5" customHeight="1" x14ac:dyDescent="0.3">
      <c r="B123" s="444"/>
    </row>
    <row r="124" spans="2:2" ht="13.5" customHeight="1" x14ac:dyDescent="0.3">
      <c r="B124" s="444"/>
    </row>
    <row r="125" spans="2:2" ht="13.5" customHeight="1" x14ac:dyDescent="0.3">
      <c r="B125" s="444"/>
    </row>
    <row r="126" spans="2:2" ht="13.5" customHeight="1" x14ac:dyDescent="0.3">
      <c r="B126" s="444"/>
    </row>
    <row r="127" spans="2:2" ht="13.5" customHeight="1" x14ac:dyDescent="0.3">
      <c r="B127" s="444"/>
    </row>
    <row r="128" spans="2:2" ht="13.5" customHeight="1" x14ac:dyDescent="0.3">
      <c r="B128" s="444"/>
    </row>
    <row r="129" spans="2:2" ht="13.5" customHeight="1" x14ac:dyDescent="0.3">
      <c r="B129" s="444"/>
    </row>
    <row r="130" spans="2:2" ht="13.5" customHeight="1" x14ac:dyDescent="0.3">
      <c r="B130" s="444"/>
    </row>
    <row r="131" spans="2:2" ht="13.5" customHeight="1" x14ac:dyDescent="0.3">
      <c r="B131" s="444"/>
    </row>
    <row r="132" spans="2:2" ht="13.5" customHeight="1" x14ac:dyDescent="0.3">
      <c r="B132" s="444"/>
    </row>
    <row r="133" spans="2:2" ht="13.5" customHeight="1" x14ac:dyDescent="0.3">
      <c r="B133" s="444"/>
    </row>
    <row r="134" spans="2:2" ht="13.5" customHeight="1" x14ac:dyDescent="0.3">
      <c r="B134" s="444"/>
    </row>
    <row r="135" spans="2:2" ht="13.5" customHeight="1" x14ac:dyDescent="0.3">
      <c r="B135" s="444"/>
    </row>
    <row r="136" spans="2:2" ht="13.5" customHeight="1" x14ac:dyDescent="0.3">
      <c r="B136" s="444"/>
    </row>
    <row r="137" spans="2:2" ht="13.5" customHeight="1" x14ac:dyDescent="0.3">
      <c r="B137" s="444"/>
    </row>
    <row r="138" spans="2:2" ht="13.5" customHeight="1" x14ac:dyDescent="0.3">
      <c r="B138" s="444"/>
    </row>
    <row r="139" spans="2:2" ht="13.5" customHeight="1" x14ac:dyDescent="0.3">
      <c r="B139" s="444"/>
    </row>
    <row r="140" spans="2:2" ht="13.5" customHeight="1" x14ac:dyDescent="0.3">
      <c r="B140" s="444"/>
    </row>
    <row r="141" spans="2:2" ht="13.5" customHeight="1" x14ac:dyDescent="0.3">
      <c r="B141" s="444"/>
    </row>
    <row r="142" spans="2:2" ht="13.5" customHeight="1" x14ac:dyDescent="0.3">
      <c r="B142" s="444"/>
    </row>
    <row r="143" spans="2:2" ht="13.5" customHeight="1" x14ac:dyDescent="0.3">
      <c r="B143" s="444"/>
    </row>
    <row r="144" spans="2:2" ht="13.5" customHeight="1" x14ac:dyDescent="0.3">
      <c r="B144" s="444"/>
    </row>
    <row r="145" spans="2:2" ht="13.5" customHeight="1" x14ac:dyDescent="0.3">
      <c r="B145" s="444"/>
    </row>
    <row r="146" spans="2:2" ht="13.5" customHeight="1" x14ac:dyDescent="0.3">
      <c r="B146" s="444"/>
    </row>
    <row r="147" spans="2:2" ht="13.5" customHeight="1" x14ac:dyDescent="0.3">
      <c r="B147" s="444"/>
    </row>
    <row r="148" spans="2:2" ht="13.5" customHeight="1" x14ac:dyDescent="0.3">
      <c r="B148" s="444"/>
    </row>
    <row r="149" spans="2:2" ht="13.5" customHeight="1" x14ac:dyDescent="0.3">
      <c r="B149" s="444"/>
    </row>
    <row r="150" spans="2:2" ht="13.5" customHeight="1" x14ac:dyDescent="0.3">
      <c r="B150" s="444"/>
    </row>
    <row r="151" spans="2:2" ht="13.5" customHeight="1" x14ac:dyDescent="0.3">
      <c r="B151" s="444"/>
    </row>
    <row r="152" spans="2:2" ht="13.5" customHeight="1" x14ac:dyDescent="0.3">
      <c r="B152" s="444"/>
    </row>
    <row r="153" spans="2:2" ht="13.5" customHeight="1" x14ac:dyDescent="0.3">
      <c r="B153" s="444"/>
    </row>
    <row r="154" spans="2:2" ht="13.5" customHeight="1" x14ac:dyDescent="0.3">
      <c r="B154" s="444"/>
    </row>
    <row r="155" spans="2:2" ht="13.5" customHeight="1" x14ac:dyDescent="0.3">
      <c r="B155" s="444"/>
    </row>
    <row r="156" spans="2:2" ht="13.5" customHeight="1" x14ac:dyDescent="0.3">
      <c r="B156" s="444"/>
    </row>
    <row r="157" spans="2:2" ht="13.5" customHeight="1" x14ac:dyDescent="0.3">
      <c r="B157" s="444"/>
    </row>
    <row r="158" spans="2:2" ht="13.5" customHeight="1" x14ac:dyDescent="0.3">
      <c r="B158" s="444"/>
    </row>
    <row r="159" spans="2:2" ht="13.5" customHeight="1" x14ac:dyDescent="0.3">
      <c r="B159" s="444"/>
    </row>
    <row r="160" spans="2:2" ht="13.5" customHeight="1" x14ac:dyDescent="0.3">
      <c r="B160" s="444"/>
    </row>
    <row r="161" spans="2:2" ht="13.5" customHeight="1" x14ac:dyDescent="0.3">
      <c r="B161" s="444"/>
    </row>
    <row r="162" spans="2:2" ht="13.5" customHeight="1" x14ac:dyDescent="0.3">
      <c r="B162" s="444"/>
    </row>
    <row r="163" spans="2:2" ht="13.5" customHeight="1" x14ac:dyDescent="0.3">
      <c r="B163" s="444"/>
    </row>
    <row r="164" spans="2:2" ht="13.5" customHeight="1" x14ac:dyDescent="0.3">
      <c r="B164" s="444"/>
    </row>
    <row r="165" spans="2:2" ht="13.5" customHeight="1" x14ac:dyDescent="0.3">
      <c r="B165" s="444"/>
    </row>
    <row r="166" spans="2:2" ht="13.5" customHeight="1" x14ac:dyDescent="0.3">
      <c r="B166" s="444"/>
    </row>
    <row r="167" spans="2:2" ht="13.5" customHeight="1" x14ac:dyDescent="0.3">
      <c r="B167" s="444"/>
    </row>
    <row r="168" spans="2:2" ht="13.5" customHeight="1" x14ac:dyDescent="0.3">
      <c r="B168" s="444"/>
    </row>
    <row r="169" spans="2:2" ht="13.5" customHeight="1" x14ac:dyDescent="0.3">
      <c r="B169" s="444"/>
    </row>
    <row r="170" spans="2:2" ht="13.5" customHeight="1" x14ac:dyDescent="0.3">
      <c r="B170" s="444"/>
    </row>
    <row r="171" spans="2:2" ht="13.5" customHeight="1" x14ac:dyDescent="0.3">
      <c r="B171" s="444"/>
    </row>
    <row r="172" spans="2:2" ht="13.5" customHeight="1" x14ac:dyDescent="0.3">
      <c r="B172" s="444"/>
    </row>
    <row r="173" spans="2:2" ht="13.5" customHeight="1" x14ac:dyDescent="0.3">
      <c r="B173" s="444"/>
    </row>
    <row r="174" spans="2:2" ht="13.5" customHeight="1" x14ac:dyDescent="0.3">
      <c r="B174" s="444"/>
    </row>
    <row r="175" spans="2:2" ht="13.5" customHeight="1" x14ac:dyDescent="0.3">
      <c r="B175" s="444"/>
    </row>
    <row r="176" spans="2:2" ht="13.5" customHeight="1" x14ac:dyDescent="0.3">
      <c r="B176" s="444"/>
    </row>
    <row r="177" spans="2:2" ht="13.5" customHeight="1" x14ac:dyDescent="0.3">
      <c r="B177" s="444"/>
    </row>
    <row r="178" spans="2:2" ht="13.5" customHeight="1" x14ac:dyDescent="0.3">
      <c r="B178" s="444"/>
    </row>
    <row r="179" spans="2:2" ht="13.5" customHeight="1" x14ac:dyDescent="0.3">
      <c r="B179" s="444"/>
    </row>
    <row r="180" spans="2:2" ht="13.5" customHeight="1" x14ac:dyDescent="0.3">
      <c r="B180" s="444"/>
    </row>
    <row r="181" spans="2:2" ht="13.5" customHeight="1" x14ac:dyDescent="0.3">
      <c r="B181" s="444"/>
    </row>
    <row r="182" spans="2:2" ht="13.5" customHeight="1" x14ac:dyDescent="0.3">
      <c r="B182" s="444"/>
    </row>
    <row r="183" spans="2:2" ht="13.5" customHeight="1" x14ac:dyDescent="0.3">
      <c r="B183" s="444"/>
    </row>
    <row r="184" spans="2:2" ht="13.5" customHeight="1" x14ac:dyDescent="0.3">
      <c r="B184" s="444"/>
    </row>
    <row r="185" spans="2:2" ht="13.5" customHeight="1" x14ac:dyDescent="0.3">
      <c r="B185" s="444"/>
    </row>
    <row r="186" spans="2:2" ht="13.5" customHeight="1" x14ac:dyDescent="0.3">
      <c r="B186" s="444"/>
    </row>
    <row r="187" spans="2:2" ht="13.5" customHeight="1" x14ac:dyDescent="0.3">
      <c r="B187" s="444"/>
    </row>
    <row r="188" spans="2:2" ht="13.5" customHeight="1" x14ac:dyDescent="0.3">
      <c r="B188" s="444"/>
    </row>
    <row r="189" spans="2:2" ht="13.5" customHeight="1" x14ac:dyDescent="0.3">
      <c r="B189" s="444"/>
    </row>
    <row r="190" spans="2:2" ht="13.5" customHeight="1" x14ac:dyDescent="0.3">
      <c r="B190" s="444"/>
    </row>
    <row r="191" spans="2:2" ht="13.5" customHeight="1" x14ac:dyDescent="0.3">
      <c r="B191" s="444"/>
    </row>
    <row r="192" spans="2:2" ht="13.5" customHeight="1" x14ac:dyDescent="0.3">
      <c r="B192" s="444"/>
    </row>
    <row r="193" spans="2:2" ht="13.5" customHeight="1" x14ac:dyDescent="0.3">
      <c r="B193" s="444"/>
    </row>
    <row r="194" spans="2:2" ht="13.5" customHeight="1" x14ac:dyDescent="0.3">
      <c r="B194" s="444"/>
    </row>
    <row r="195" spans="2:2" ht="13.5" customHeight="1" x14ac:dyDescent="0.3">
      <c r="B195" s="444"/>
    </row>
    <row r="196" spans="2:2" ht="13.5" customHeight="1" x14ac:dyDescent="0.3">
      <c r="B196" s="444"/>
    </row>
    <row r="197" spans="2:2" ht="13.5" customHeight="1" x14ac:dyDescent="0.3">
      <c r="B197" s="444"/>
    </row>
    <row r="198" spans="2:2" ht="13.5" customHeight="1" x14ac:dyDescent="0.3">
      <c r="B198" s="444"/>
    </row>
    <row r="199" spans="2:2" ht="13.5" customHeight="1" x14ac:dyDescent="0.3">
      <c r="B199" s="444"/>
    </row>
    <row r="200" spans="2:2" ht="13.5" customHeight="1" x14ac:dyDescent="0.3">
      <c r="B200" s="444"/>
    </row>
    <row r="201" spans="2:2" ht="13.5" customHeight="1" x14ac:dyDescent="0.3">
      <c r="B201" s="444"/>
    </row>
    <row r="202" spans="2:2" ht="13.5" customHeight="1" x14ac:dyDescent="0.3">
      <c r="B202" s="444"/>
    </row>
    <row r="203" spans="2:2" ht="13.5" customHeight="1" x14ac:dyDescent="0.3">
      <c r="B203" s="444"/>
    </row>
    <row r="204" spans="2:2" ht="13.5" customHeight="1" x14ac:dyDescent="0.3">
      <c r="B204" s="444"/>
    </row>
    <row r="205" spans="2:2" ht="13.5" customHeight="1" x14ac:dyDescent="0.3">
      <c r="B205" s="444"/>
    </row>
    <row r="206" spans="2:2" ht="13.5" customHeight="1" x14ac:dyDescent="0.3">
      <c r="B206" s="444"/>
    </row>
    <row r="207" spans="2:2" ht="13.5" customHeight="1" x14ac:dyDescent="0.3">
      <c r="B207" s="444"/>
    </row>
    <row r="208" spans="2:2" ht="13.5" customHeight="1" x14ac:dyDescent="0.3">
      <c r="B208" s="444"/>
    </row>
    <row r="209" spans="2:2" ht="13.5" customHeight="1" x14ac:dyDescent="0.3">
      <c r="B209" s="444"/>
    </row>
    <row r="210" spans="2:2" ht="13.5" customHeight="1" x14ac:dyDescent="0.3">
      <c r="B210" s="444"/>
    </row>
    <row r="211" spans="2:2" ht="13.5" customHeight="1" x14ac:dyDescent="0.3">
      <c r="B211" s="444"/>
    </row>
    <row r="212" spans="2:2" ht="13.5" customHeight="1" x14ac:dyDescent="0.3">
      <c r="B212" s="444"/>
    </row>
    <row r="213" spans="2:2" ht="13.5" customHeight="1" x14ac:dyDescent="0.3">
      <c r="B213" s="444"/>
    </row>
    <row r="214" spans="2:2" ht="13.5" customHeight="1" x14ac:dyDescent="0.3">
      <c r="B214" s="444"/>
    </row>
    <row r="215" spans="2:2" ht="13.5" customHeight="1" x14ac:dyDescent="0.3">
      <c r="B215" s="444"/>
    </row>
    <row r="216" spans="2:2" ht="13.5" customHeight="1" x14ac:dyDescent="0.3">
      <c r="B216" s="444"/>
    </row>
    <row r="217" spans="2:2" ht="13.5" customHeight="1" x14ac:dyDescent="0.3">
      <c r="B217" s="444"/>
    </row>
    <row r="218" spans="2:2" ht="13.5" customHeight="1" x14ac:dyDescent="0.3">
      <c r="B218" s="444"/>
    </row>
    <row r="219" spans="2:2" ht="13.5" customHeight="1" x14ac:dyDescent="0.3">
      <c r="B219" s="444"/>
    </row>
    <row r="220" spans="2:2" ht="13.5" customHeight="1" x14ac:dyDescent="0.3">
      <c r="B220" s="444"/>
    </row>
    <row r="221" spans="2:2" ht="13.5" customHeight="1" x14ac:dyDescent="0.3">
      <c r="B221" s="444"/>
    </row>
    <row r="222" spans="2:2" ht="13.5" customHeight="1" x14ac:dyDescent="0.3">
      <c r="B222" s="444"/>
    </row>
    <row r="223" spans="2:2" ht="13.5" customHeight="1" x14ac:dyDescent="0.3">
      <c r="B223" s="444"/>
    </row>
    <row r="224" spans="2:2" ht="13.5" customHeight="1" x14ac:dyDescent="0.3">
      <c r="B224" s="444"/>
    </row>
    <row r="225" spans="2:2" ht="13.5" customHeight="1" x14ac:dyDescent="0.3">
      <c r="B225" s="444"/>
    </row>
    <row r="226" spans="2:2" ht="13.5" customHeight="1" x14ac:dyDescent="0.3">
      <c r="B226" s="444"/>
    </row>
    <row r="227" spans="2:2" ht="13.5" customHeight="1" x14ac:dyDescent="0.3">
      <c r="B227" s="444"/>
    </row>
    <row r="228" spans="2:2" ht="13.5" customHeight="1" x14ac:dyDescent="0.3">
      <c r="B228" s="444"/>
    </row>
    <row r="229" spans="2:2" ht="13.5" customHeight="1" x14ac:dyDescent="0.3">
      <c r="B229" s="444"/>
    </row>
    <row r="230" spans="2:2" ht="13.5" customHeight="1" x14ac:dyDescent="0.3">
      <c r="B230" s="444"/>
    </row>
    <row r="231" spans="2:2" ht="13.5" customHeight="1" x14ac:dyDescent="0.3">
      <c r="B231" s="444"/>
    </row>
    <row r="232" spans="2:2" ht="13.5" customHeight="1" x14ac:dyDescent="0.3">
      <c r="B232" s="444"/>
    </row>
    <row r="233" spans="2:2" ht="13.5" customHeight="1" x14ac:dyDescent="0.3">
      <c r="B233" s="444"/>
    </row>
    <row r="234" spans="2:2" ht="13.5" customHeight="1" x14ac:dyDescent="0.3">
      <c r="B234" s="444"/>
    </row>
    <row r="235" spans="2:2" ht="13.5" customHeight="1" x14ac:dyDescent="0.3">
      <c r="B235" s="444"/>
    </row>
    <row r="236" spans="2:2" ht="13.5" customHeight="1" x14ac:dyDescent="0.3">
      <c r="B236" s="444"/>
    </row>
    <row r="237" spans="2:2" ht="13.5" customHeight="1" x14ac:dyDescent="0.3">
      <c r="B237" s="444"/>
    </row>
    <row r="238" spans="2:2" ht="13.5" customHeight="1" x14ac:dyDescent="0.3">
      <c r="B238" s="444"/>
    </row>
    <row r="239" spans="2:2" ht="13.5" customHeight="1" x14ac:dyDescent="0.3">
      <c r="B239" s="444"/>
    </row>
    <row r="240" spans="2:2" ht="13.5" customHeight="1" x14ac:dyDescent="0.3">
      <c r="B240" s="444"/>
    </row>
    <row r="241" spans="2:2" ht="13.5" customHeight="1" x14ac:dyDescent="0.3">
      <c r="B241" s="444"/>
    </row>
    <row r="242" spans="2:2" ht="13.5" customHeight="1" x14ac:dyDescent="0.3">
      <c r="B242" s="444"/>
    </row>
    <row r="243" spans="2:2" ht="13.5" customHeight="1" x14ac:dyDescent="0.3">
      <c r="B243" s="444"/>
    </row>
    <row r="244" spans="2:2" ht="13.5" customHeight="1" x14ac:dyDescent="0.3">
      <c r="B244" s="444"/>
    </row>
    <row r="245" spans="2:2" ht="13.5" customHeight="1" x14ac:dyDescent="0.3">
      <c r="B245" s="444"/>
    </row>
    <row r="246" spans="2:2" ht="13.5" customHeight="1" x14ac:dyDescent="0.3">
      <c r="B246" s="444"/>
    </row>
    <row r="247" spans="2:2" ht="13.5" customHeight="1" x14ac:dyDescent="0.3">
      <c r="B247" s="444"/>
    </row>
    <row r="248" spans="2:2" ht="13.5" customHeight="1" x14ac:dyDescent="0.3">
      <c r="B248" s="444"/>
    </row>
    <row r="249" spans="2:2" ht="13.5" customHeight="1" x14ac:dyDescent="0.3">
      <c r="B249" s="444"/>
    </row>
    <row r="250" spans="2:2" ht="13.5" customHeight="1" x14ac:dyDescent="0.3">
      <c r="B250" s="444"/>
    </row>
    <row r="251" spans="2:2" ht="13.5" customHeight="1" x14ac:dyDescent="0.3">
      <c r="B251" s="444"/>
    </row>
    <row r="252" spans="2:2" ht="13.5" customHeight="1" x14ac:dyDescent="0.3">
      <c r="B252" s="444"/>
    </row>
    <row r="253" spans="2:2" ht="13.5" customHeight="1" x14ac:dyDescent="0.3">
      <c r="B253" s="444"/>
    </row>
    <row r="254" spans="2:2" ht="13.5" customHeight="1" x14ac:dyDescent="0.3">
      <c r="B254" s="444"/>
    </row>
    <row r="255" spans="2:2" ht="13.5" customHeight="1" x14ac:dyDescent="0.3">
      <c r="B255" s="444"/>
    </row>
    <row r="256" spans="2:2" ht="13.5" customHeight="1" x14ac:dyDescent="0.3">
      <c r="B256" s="444"/>
    </row>
    <row r="257" spans="2:2" ht="13.5" customHeight="1" x14ac:dyDescent="0.3">
      <c r="B257" s="444"/>
    </row>
    <row r="258" spans="2:2" ht="13.5" customHeight="1" x14ac:dyDescent="0.3">
      <c r="B258" s="444"/>
    </row>
    <row r="259" spans="2:2" ht="13.5" customHeight="1" x14ac:dyDescent="0.3">
      <c r="B259" s="444"/>
    </row>
    <row r="260" spans="2:2" ht="13.5" customHeight="1" x14ac:dyDescent="0.3">
      <c r="B260" s="444"/>
    </row>
    <row r="261" spans="2:2" ht="13.5" customHeight="1" x14ac:dyDescent="0.3">
      <c r="B261" s="444"/>
    </row>
    <row r="262" spans="2:2" ht="13.5" customHeight="1" x14ac:dyDescent="0.3">
      <c r="B262" s="444"/>
    </row>
    <row r="263" spans="2:2" ht="13.5" customHeight="1" x14ac:dyDescent="0.3">
      <c r="B263" s="444"/>
    </row>
    <row r="264" spans="2:2" ht="13.5" customHeight="1" x14ac:dyDescent="0.3">
      <c r="B264" s="444"/>
    </row>
    <row r="265" spans="2:2" ht="13.5" customHeight="1" x14ac:dyDescent="0.3">
      <c r="B265" s="444"/>
    </row>
    <row r="266" spans="2:2" ht="13.5" customHeight="1" x14ac:dyDescent="0.3">
      <c r="B266" s="444"/>
    </row>
    <row r="267" spans="2:2" ht="13.5" customHeight="1" x14ac:dyDescent="0.3">
      <c r="B267" s="444"/>
    </row>
    <row r="268" spans="2:2" ht="13.5" customHeight="1" x14ac:dyDescent="0.3">
      <c r="B268" s="444"/>
    </row>
    <row r="269" spans="2:2" ht="13.5" customHeight="1" x14ac:dyDescent="0.3">
      <c r="B269" s="444"/>
    </row>
    <row r="270" spans="2:2" ht="13.5" customHeight="1" x14ac:dyDescent="0.3">
      <c r="B270" s="444"/>
    </row>
    <row r="271" spans="2:2" ht="13.5" customHeight="1" x14ac:dyDescent="0.3">
      <c r="B271" s="444"/>
    </row>
    <row r="272" spans="2:2" ht="13.5" customHeight="1" x14ac:dyDescent="0.3">
      <c r="B272" s="444"/>
    </row>
    <row r="273" spans="2:2" ht="13.5" customHeight="1" x14ac:dyDescent="0.3">
      <c r="B273" s="444"/>
    </row>
    <row r="274" spans="2:2" ht="13.5" customHeight="1" x14ac:dyDescent="0.3">
      <c r="B274" s="444"/>
    </row>
    <row r="275" spans="2:2" ht="13.5" customHeight="1" x14ac:dyDescent="0.3">
      <c r="B275" s="444"/>
    </row>
    <row r="276" spans="2:2" ht="13.5" customHeight="1" x14ac:dyDescent="0.3">
      <c r="B276" s="444"/>
    </row>
    <row r="277" spans="2:2" ht="13.5" customHeight="1" x14ac:dyDescent="0.3">
      <c r="B277" s="444"/>
    </row>
    <row r="278" spans="2:2" ht="13.5" customHeight="1" x14ac:dyDescent="0.3">
      <c r="B278" s="444"/>
    </row>
    <row r="279" spans="2:2" ht="13.5" customHeight="1" x14ac:dyDescent="0.3">
      <c r="B279" s="444"/>
    </row>
    <row r="280" spans="2:2" ht="13.5" customHeight="1" x14ac:dyDescent="0.3">
      <c r="B280" s="444"/>
    </row>
    <row r="281" spans="2:2" ht="13.5" customHeight="1" x14ac:dyDescent="0.3">
      <c r="B281" s="444"/>
    </row>
    <row r="282" spans="2:2" ht="13.5" customHeight="1" x14ac:dyDescent="0.3">
      <c r="B282" s="444"/>
    </row>
    <row r="283" spans="2:2" ht="13.5" customHeight="1" x14ac:dyDescent="0.3">
      <c r="B283" s="444"/>
    </row>
    <row r="284" spans="2:2" ht="13.5" customHeight="1" x14ac:dyDescent="0.3">
      <c r="B284" s="444"/>
    </row>
    <row r="285" spans="2:2" ht="13.5" customHeight="1" x14ac:dyDescent="0.3">
      <c r="B285" s="444"/>
    </row>
    <row r="286" spans="2:2" ht="13.5" customHeight="1" x14ac:dyDescent="0.3">
      <c r="B286" s="444"/>
    </row>
    <row r="287" spans="2:2" ht="13.5" customHeight="1" x14ac:dyDescent="0.3">
      <c r="B287" s="444"/>
    </row>
    <row r="288" spans="2:2" ht="13.5" customHeight="1" x14ac:dyDescent="0.3">
      <c r="B288" s="444"/>
    </row>
    <row r="289" spans="2:2" ht="13.5" customHeight="1" x14ac:dyDescent="0.3">
      <c r="B289" s="444"/>
    </row>
    <row r="290" spans="2:2" ht="13.5" customHeight="1" x14ac:dyDescent="0.3">
      <c r="B290" s="444"/>
    </row>
    <row r="291" spans="2:2" ht="13.5" customHeight="1" x14ac:dyDescent="0.3">
      <c r="B291" s="444"/>
    </row>
    <row r="292" spans="2:2" ht="13.5" customHeight="1" x14ac:dyDescent="0.3">
      <c r="B292" s="444"/>
    </row>
    <row r="293" spans="2:2" ht="13.5" customHeight="1" x14ac:dyDescent="0.3">
      <c r="B293" s="444"/>
    </row>
    <row r="294" spans="2:2" ht="13.5" customHeight="1" x14ac:dyDescent="0.3">
      <c r="B294" s="444"/>
    </row>
    <row r="295" spans="2:2" ht="13.5" customHeight="1" x14ac:dyDescent="0.3">
      <c r="B295" s="444"/>
    </row>
    <row r="296" spans="2:2" ht="13.5" customHeight="1" x14ac:dyDescent="0.3">
      <c r="B296" s="444"/>
    </row>
    <row r="297" spans="2:2" ht="13.5" customHeight="1" x14ac:dyDescent="0.3">
      <c r="B297" s="444"/>
    </row>
    <row r="298" spans="2:2" ht="13.5" customHeight="1" x14ac:dyDescent="0.3">
      <c r="B298" s="444"/>
    </row>
    <row r="299" spans="2:2" ht="13.5" customHeight="1" x14ac:dyDescent="0.3">
      <c r="B299" s="444"/>
    </row>
    <row r="300" spans="2:2" ht="13.5" customHeight="1" x14ac:dyDescent="0.3">
      <c r="B300" s="444"/>
    </row>
    <row r="301" spans="2:2" ht="13.5" customHeight="1" x14ac:dyDescent="0.3">
      <c r="B301" s="444"/>
    </row>
    <row r="302" spans="2:2" ht="13.5" customHeight="1" x14ac:dyDescent="0.3">
      <c r="B302" s="444"/>
    </row>
    <row r="303" spans="2:2" ht="13.5" customHeight="1" x14ac:dyDescent="0.3">
      <c r="B303" s="444"/>
    </row>
    <row r="304" spans="2:2" ht="13.5" customHeight="1" x14ac:dyDescent="0.3">
      <c r="B304" s="444"/>
    </row>
    <row r="305" spans="2:2" ht="13.5" customHeight="1" x14ac:dyDescent="0.3">
      <c r="B305" s="444"/>
    </row>
    <row r="306" spans="2:2" ht="13.5" customHeight="1" x14ac:dyDescent="0.3">
      <c r="B306" s="444"/>
    </row>
    <row r="307" spans="2:2" ht="13.5" customHeight="1" x14ac:dyDescent="0.3">
      <c r="B307" s="444"/>
    </row>
    <row r="308" spans="2:2" ht="13.5" customHeight="1" x14ac:dyDescent="0.3">
      <c r="B308" s="444"/>
    </row>
    <row r="309" spans="2:2" ht="13.5" customHeight="1" x14ac:dyDescent="0.3">
      <c r="B309" s="444"/>
    </row>
    <row r="310" spans="2:2" ht="13.5" customHeight="1" x14ac:dyDescent="0.3">
      <c r="B310" s="444"/>
    </row>
    <row r="311" spans="2:2" ht="13.5" customHeight="1" x14ac:dyDescent="0.3">
      <c r="B311" s="444"/>
    </row>
    <row r="312" spans="2:2" ht="13.5" customHeight="1" x14ac:dyDescent="0.3">
      <c r="B312" s="444"/>
    </row>
    <row r="313" spans="2:2" ht="13.5" customHeight="1" x14ac:dyDescent="0.3">
      <c r="B313" s="444"/>
    </row>
    <row r="314" spans="2:2" ht="13.5" customHeight="1" x14ac:dyDescent="0.3">
      <c r="B314" s="444"/>
    </row>
    <row r="315" spans="2:2" ht="13.5" customHeight="1" x14ac:dyDescent="0.3">
      <c r="B315" s="444"/>
    </row>
    <row r="316" spans="2:2" ht="13.5" customHeight="1" x14ac:dyDescent="0.3">
      <c r="B316" s="444"/>
    </row>
    <row r="317" spans="2:2" ht="13.5" customHeight="1" x14ac:dyDescent="0.3">
      <c r="B317" s="444"/>
    </row>
    <row r="318" spans="2:2" ht="13.5" customHeight="1" x14ac:dyDescent="0.3">
      <c r="B318" s="444"/>
    </row>
    <row r="319" spans="2:2" ht="13.5" customHeight="1" x14ac:dyDescent="0.3">
      <c r="B319" s="444"/>
    </row>
    <row r="320" spans="2:2" ht="13.5" customHeight="1" x14ac:dyDescent="0.3">
      <c r="B320" s="444"/>
    </row>
    <row r="321" spans="2:2" ht="13.5" customHeight="1" x14ac:dyDescent="0.3">
      <c r="B321" s="444"/>
    </row>
    <row r="322" spans="2:2" ht="13.5" customHeight="1" x14ac:dyDescent="0.3">
      <c r="B322" s="444"/>
    </row>
    <row r="323" spans="2:2" ht="13.5" customHeight="1" x14ac:dyDescent="0.3">
      <c r="B323" s="444"/>
    </row>
    <row r="324" spans="2:2" ht="13.5" customHeight="1" x14ac:dyDescent="0.3">
      <c r="B324" s="444"/>
    </row>
    <row r="325" spans="2:2" ht="13.5" customHeight="1" x14ac:dyDescent="0.3">
      <c r="B325" s="444"/>
    </row>
    <row r="326" spans="2:2" ht="13.5" customHeight="1" x14ac:dyDescent="0.3">
      <c r="B326" s="444"/>
    </row>
    <row r="327" spans="2:2" ht="13.5" customHeight="1" x14ac:dyDescent="0.3">
      <c r="B327" s="444"/>
    </row>
    <row r="328" spans="2:2" ht="13.5" customHeight="1" x14ac:dyDescent="0.3">
      <c r="B328" s="444"/>
    </row>
    <row r="329" spans="2:2" ht="13.5" customHeight="1" x14ac:dyDescent="0.3">
      <c r="B329" s="444"/>
    </row>
    <row r="330" spans="2:2" ht="13.5" customHeight="1" x14ac:dyDescent="0.3">
      <c r="B330" s="444"/>
    </row>
    <row r="331" spans="2:2" ht="13.5" customHeight="1" x14ac:dyDescent="0.3">
      <c r="B331" s="444"/>
    </row>
    <row r="332" spans="2:2" ht="13.5" customHeight="1" x14ac:dyDescent="0.3">
      <c r="B332" s="444"/>
    </row>
    <row r="333" spans="2:2" ht="13.5" customHeight="1" x14ac:dyDescent="0.3">
      <c r="B333" s="444"/>
    </row>
    <row r="334" spans="2:2" ht="13.5" customHeight="1" x14ac:dyDescent="0.3">
      <c r="B334" s="444"/>
    </row>
    <row r="335" spans="2:2" ht="13.5" customHeight="1" x14ac:dyDescent="0.3">
      <c r="B335" s="444"/>
    </row>
    <row r="336" spans="2:2" ht="13.5" customHeight="1" x14ac:dyDescent="0.3">
      <c r="B336" s="444"/>
    </row>
    <row r="337" spans="2:2" ht="13.5" customHeight="1" x14ac:dyDescent="0.3">
      <c r="B337" s="444"/>
    </row>
    <row r="338" spans="2:2" ht="13.5" customHeight="1" x14ac:dyDescent="0.3">
      <c r="B338" s="444"/>
    </row>
    <row r="339" spans="2:2" ht="13.5" customHeight="1" x14ac:dyDescent="0.3">
      <c r="B339" s="444"/>
    </row>
    <row r="340" spans="2:2" ht="13.5" customHeight="1" x14ac:dyDescent="0.3">
      <c r="B340" s="444"/>
    </row>
    <row r="341" spans="2:2" ht="13.5" customHeight="1" x14ac:dyDescent="0.3">
      <c r="B341" s="444"/>
    </row>
    <row r="342" spans="2:2" ht="13.5" customHeight="1" x14ac:dyDescent="0.3">
      <c r="B342" s="444"/>
    </row>
    <row r="343" spans="2:2" ht="13.5" customHeight="1" x14ac:dyDescent="0.3">
      <c r="B343" s="444"/>
    </row>
    <row r="344" spans="2:2" ht="13.5" customHeight="1" x14ac:dyDescent="0.3">
      <c r="B344" s="444"/>
    </row>
    <row r="345" spans="2:2" ht="13.5" customHeight="1" x14ac:dyDescent="0.3">
      <c r="B345" s="444"/>
    </row>
    <row r="346" spans="2:2" ht="13.5" customHeight="1" x14ac:dyDescent="0.3">
      <c r="B346" s="444"/>
    </row>
    <row r="347" spans="2:2" ht="13.5" customHeight="1" x14ac:dyDescent="0.3">
      <c r="B347" s="444"/>
    </row>
    <row r="348" spans="2:2" ht="13.5" customHeight="1" x14ac:dyDescent="0.3">
      <c r="B348" s="444"/>
    </row>
    <row r="349" spans="2:2" ht="13.5" customHeight="1" x14ac:dyDescent="0.3">
      <c r="B349" s="444"/>
    </row>
    <row r="350" spans="2:2" ht="13.5" customHeight="1" x14ac:dyDescent="0.3">
      <c r="B350" s="444"/>
    </row>
    <row r="351" spans="2:2" ht="13.5" customHeight="1" x14ac:dyDescent="0.3">
      <c r="B351" s="444"/>
    </row>
    <row r="352" spans="2:2" ht="13.5" customHeight="1" x14ac:dyDescent="0.3">
      <c r="B352" s="444"/>
    </row>
    <row r="353" spans="2:2" ht="13.5" customHeight="1" x14ac:dyDescent="0.3">
      <c r="B353" s="444"/>
    </row>
    <row r="354" spans="2:2" ht="13.5" customHeight="1" x14ac:dyDescent="0.3">
      <c r="B354" s="444"/>
    </row>
    <row r="355" spans="2:2" ht="13.5" customHeight="1" x14ac:dyDescent="0.3">
      <c r="B355" s="444"/>
    </row>
    <row r="356" spans="2:2" ht="13.5" customHeight="1" x14ac:dyDescent="0.3">
      <c r="B356" s="444"/>
    </row>
    <row r="357" spans="2:2" ht="13.5" customHeight="1" x14ac:dyDescent="0.3">
      <c r="B357" s="444"/>
    </row>
    <row r="358" spans="2:2" ht="13.5" customHeight="1" x14ac:dyDescent="0.3">
      <c r="B358" s="444"/>
    </row>
    <row r="359" spans="2:2" ht="13.5" customHeight="1" x14ac:dyDescent="0.3">
      <c r="B359" s="444"/>
    </row>
    <row r="360" spans="2:2" ht="13.5" customHeight="1" x14ac:dyDescent="0.3">
      <c r="B360" s="444"/>
    </row>
    <row r="361" spans="2:2" ht="13.5" customHeight="1" x14ac:dyDescent="0.3">
      <c r="B361" s="444"/>
    </row>
    <row r="362" spans="2:2" ht="13.5" customHeight="1" x14ac:dyDescent="0.3">
      <c r="B362" s="444"/>
    </row>
    <row r="363" spans="2:2" ht="13.5" customHeight="1" x14ac:dyDescent="0.3">
      <c r="B363" s="444"/>
    </row>
    <row r="364" spans="2:2" ht="13.5" customHeight="1" x14ac:dyDescent="0.3">
      <c r="B364" s="444"/>
    </row>
    <row r="365" spans="2:2" ht="13.5" customHeight="1" x14ac:dyDescent="0.3">
      <c r="B365" s="444"/>
    </row>
    <row r="366" spans="2:2" ht="13.5" customHeight="1" x14ac:dyDescent="0.3">
      <c r="B366" s="444"/>
    </row>
    <row r="367" spans="2:2" ht="13.5" customHeight="1" x14ac:dyDescent="0.3">
      <c r="B367" s="444"/>
    </row>
    <row r="368" spans="2:2" ht="13.5" customHeight="1" x14ac:dyDescent="0.3">
      <c r="B368" s="444"/>
    </row>
    <row r="369" spans="2:2" ht="13.5" customHeight="1" x14ac:dyDescent="0.3">
      <c r="B369" s="444"/>
    </row>
    <row r="370" spans="2:2" ht="13.5" customHeight="1" x14ac:dyDescent="0.3">
      <c r="B370" s="444"/>
    </row>
    <row r="371" spans="2:2" ht="13.5" customHeight="1" x14ac:dyDescent="0.3">
      <c r="B371" s="444"/>
    </row>
    <row r="372" spans="2:2" ht="13.5" customHeight="1" x14ac:dyDescent="0.3">
      <c r="B372" s="444"/>
    </row>
    <row r="373" spans="2:2" ht="13.5" customHeight="1" x14ac:dyDescent="0.3">
      <c r="B373" s="444"/>
    </row>
    <row r="374" spans="2:2" ht="13.5" customHeight="1" x14ac:dyDescent="0.3">
      <c r="B374" s="444"/>
    </row>
    <row r="375" spans="2:2" ht="13.5" customHeight="1" x14ac:dyDescent="0.3">
      <c r="B375" s="444"/>
    </row>
    <row r="376" spans="2:2" ht="13.5" customHeight="1" x14ac:dyDescent="0.3">
      <c r="B376" s="444"/>
    </row>
    <row r="377" spans="2:2" ht="13.5" customHeight="1" x14ac:dyDescent="0.3">
      <c r="B377" s="444"/>
    </row>
    <row r="378" spans="2:2" ht="13.5" customHeight="1" x14ac:dyDescent="0.3">
      <c r="B378" s="444"/>
    </row>
    <row r="379" spans="2:2" ht="13.5" customHeight="1" x14ac:dyDescent="0.3">
      <c r="B379" s="444"/>
    </row>
    <row r="380" spans="2:2" ht="13.5" customHeight="1" x14ac:dyDescent="0.3">
      <c r="B380" s="444"/>
    </row>
    <row r="381" spans="2:2" ht="13.5" customHeight="1" x14ac:dyDescent="0.3">
      <c r="B381" s="444"/>
    </row>
    <row r="382" spans="2:2" ht="13.5" customHeight="1" x14ac:dyDescent="0.3">
      <c r="B382" s="444"/>
    </row>
    <row r="383" spans="2:2" ht="13.5" customHeight="1" x14ac:dyDescent="0.3">
      <c r="B383" s="444"/>
    </row>
    <row r="384" spans="2:2" ht="13.5" customHeight="1" x14ac:dyDescent="0.3">
      <c r="B384" s="444"/>
    </row>
    <row r="385" spans="2:2" ht="13.5" customHeight="1" x14ac:dyDescent="0.3">
      <c r="B385" s="444"/>
    </row>
    <row r="386" spans="2:2" ht="13.5" customHeight="1" x14ac:dyDescent="0.3">
      <c r="B386" s="444"/>
    </row>
    <row r="387" spans="2:2" ht="13.5" customHeight="1" x14ac:dyDescent="0.3">
      <c r="B387" s="444"/>
    </row>
    <row r="388" spans="2:2" ht="13.5" customHeight="1" x14ac:dyDescent="0.3">
      <c r="B388" s="444"/>
    </row>
    <row r="389" spans="2:2" ht="13.5" customHeight="1" x14ac:dyDescent="0.3">
      <c r="B389" s="444"/>
    </row>
    <row r="390" spans="2:2" ht="13.5" customHeight="1" x14ac:dyDescent="0.3">
      <c r="B390" s="444"/>
    </row>
    <row r="391" spans="2:2" ht="13.5" customHeight="1" x14ac:dyDescent="0.3">
      <c r="B391" s="444"/>
    </row>
    <row r="392" spans="2:2" ht="13.5" customHeight="1" x14ac:dyDescent="0.3">
      <c r="B392" s="444"/>
    </row>
    <row r="393" spans="2:2" ht="13.5" customHeight="1" x14ac:dyDescent="0.3">
      <c r="B393" s="444"/>
    </row>
    <row r="394" spans="2:2" ht="13.5" customHeight="1" x14ac:dyDescent="0.3">
      <c r="B394" s="444"/>
    </row>
    <row r="395" spans="2:2" ht="13.5" customHeight="1" x14ac:dyDescent="0.3">
      <c r="B395" s="444"/>
    </row>
    <row r="396" spans="2:2" ht="13.5" customHeight="1" x14ac:dyDescent="0.3">
      <c r="B396" s="444"/>
    </row>
    <row r="397" spans="2:2" ht="13.5" customHeight="1" x14ac:dyDescent="0.3">
      <c r="B397" s="444"/>
    </row>
    <row r="398" spans="2:2" ht="13.5" customHeight="1" x14ac:dyDescent="0.3">
      <c r="B398" s="444"/>
    </row>
    <row r="399" spans="2:2" ht="13.5" customHeight="1" x14ac:dyDescent="0.3">
      <c r="B399" s="444"/>
    </row>
    <row r="400" spans="2:2" ht="13.5" customHeight="1" x14ac:dyDescent="0.3">
      <c r="B400" s="444"/>
    </row>
    <row r="401" spans="2:2" ht="13.5" customHeight="1" x14ac:dyDescent="0.3">
      <c r="B401" s="444"/>
    </row>
    <row r="402" spans="2:2" ht="13.5" customHeight="1" x14ac:dyDescent="0.3">
      <c r="B402" s="444"/>
    </row>
    <row r="403" spans="2:2" ht="13.5" customHeight="1" x14ac:dyDescent="0.3">
      <c r="B403" s="444"/>
    </row>
    <row r="404" spans="2:2" ht="13.5" customHeight="1" x14ac:dyDescent="0.3">
      <c r="B404" s="444"/>
    </row>
    <row r="405" spans="2:2" ht="13.5" customHeight="1" x14ac:dyDescent="0.3">
      <c r="B405" s="444"/>
    </row>
    <row r="406" spans="2:2" ht="13.5" customHeight="1" x14ac:dyDescent="0.3">
      <c r="B406" s="444"/>
    </row>
    <row r="407" spans="2:2" ht="13.5" customHeight="1" x14ac:dyDescent="0.3">
      <c r="B407" s="444"/>
    </row>
    <row r="408" spans="2:2" ht="13.5" customHeight="1" x14ac:dyDescent="0.3">
      <c r="B408" s="444"/>
    </row>
    <row r="409" spans="2:2" ht="13.5" customHeight="1" x14ac:dyDescent="0.3">
      <c r="B409" s="444"/>
    </row>
    <row r="410" spans="2:2" ht="13.5" customHeight="1" x14ac:dyDescent="0.3">
      <c r="B410" s="444"/>
    </row>
    <row r="411" spans="2:2" ht="13.5" customHeight="1" x14ac:dyDescent="0.3">
      <c r="B411" s="444"/>
    </row>
    <row r="412" spans="2:2" ht="13.5" customHeight="1" x14ac:dyDescent="0.3">
      <c r="B412" s="444"/>
    </row>
    <row r="413" spans="2:2" ht="13.5" customHeight="1" x14ac:dyDescent="0.3">
      <c r="B413" s="444"/>
    </row>
    <row r="414" spans="2:2" ht="13.5" customHeight="1" x14ac:dyDescent="0.3">
      <c r="B414" s="444"/>
    </row>
    <row r="415" spans="2:2" ht="13.5" customHeight="1" x14ac:dyDescent="0.3">
      <c r="B415" s="444"/>
    </row>
    <row r="416" spans="2:2" ht="13.5" customHeight="1" x14ac:dyDescent="0.3">
      <c r="B416" s="444"/>
    </row>
    <row r="417" spans="2:2" ht="13.5" customHeight="1" x14ac:dyDescent="0.3">
      <c r="B417" s="444"/>
    </row>
    <row r="418" spans="2:2" ht="13.5" customHeight="1" x14ac:dyDescent="0.3">
      <c r="B418" s="444"/>
    </row>
    <row r="419" spans="2:2" ht="13.5" customHeight="1" x14ac:dyDescent="0.3">
      <c r="B419" s="444"/>
    </row>
    <row r="420" spans="2:2" ht="13.5" customHeight="1" x14ac:dyDescent="0.3">
      <c r="B420" s="444"/>
    </row>
    <row r="421" spans="2:2" ht="13.5" customHeight="1" x14ac:dyDescent="0.3">
      <c r="B421" s="444"/>
    </row>
    <row r="422" spans="2:2" ht="13.5" customHeight="1" x14ac:dyDescent="0.3">
      <c r="B422" s="444"/>
    </row>
    <row r="423" spans="2:2" ht="13.5" customHeight="1" x14ac:dyDescent="0.3">
      <c r="B423" s="444"/>
    </row>
    <row r="424" spans="2:2" ht="13.5" customHeight="1" x14ac:dyDescent="0.3">
      <c r="B424" s="444"/>
    </row>
    <row r="425" spans="2:2" ht="13.5" customHeight="1" x14ac:dyDescent="0.3">
      <c r="B425" s="444"/>
    </row>
    <row r="426" spans="2:2" ht="13.5" customHeight="1" x14ac:dyDescent="0.3">
      <c r="B426" s="444"/>
    </row>
    <row r="427" spans="2:2" ht="13.5" customHeight="1" x14ac:dyDescent="0.3">
      <c r="B427" s="444"/>
    </row>
    <row r="428" spans="2:2" ht="13.5" customHeight="1" x14ac:dyDescent="0.3">
      <c r="B428" s="444"/>
    </row>
    <row r="429" spans="2:2" ht="13.5" customHeight="1" x14ac:dyDescent="0.3">
      <c r="B429" s="444"/>
    </row>
    <row r="430" spans="2:2" ht="13.5" customHeight="1" x14ac:dyDescent="0.3">
      <c r="B430" s="444"/>
    </row>
    <row r="431" spans="2:2" ht="13.5" customHeight="1" x14ac:dyDescent="0.3">
      <c r="B431" s="444"/>
    </row>
    <row r="432" spans="2:2" ht="13.5" customHeight="1" x14ac:dyDescent="0.3">
      <c r="B432" s="444"/>
    </row>
    <row r="433" spans="2:2" ht="13.5" customHeight="1" x14ac:dyDescent="0.3">
      <c r="B433" s="444"/>
    </row>
    <row r="434" spans="2:2" ht="13.5" customHeight="1" x14ac:dyDescent="0.3">
      <c r="B434" s="444"/>
    </row>
    <row r="435" spans="2:2" ht="13.5" customHeight="1" x14ac:dyDescent="0.3">
      <c r="B435" s="444"/>
    </row>
    <row r="436" spans="2:2" ht="13.5" customHeight="1" x14ac:dyDescent="0.3">
      <c r="B436" s="444"/>
    </row>
    <row r="437" spans="2:2" ht="13.5" customHeight="1" x14ac:dyDescent="0.3">
      <c r="B437" s="444"/>
    </row>
    <row r="438" spans="2:2" ht="13.5" customHeight="1" x14ac:dyDescent="0.3">
      <c r="B438" s="444"/>
    </row>
    <row r="439" spans="2:2" ht="13.5" customHeight="1" x14ac:dyDescent="0.3">
      <c r="B439" s="444"/>
    </row>
    <row r="440" spans="2:2" ht="13.5" customHeight="1" x14ac:dyDescent="0.3">
      <c r="B440" s="444"/>
    </row>
    <row r="441" spans="2:2" ht="13.5" customHeight="1" x14ac:dyDescent="0.3">
      <c r="B441" s="444"/>
    </row>
    <row r="442" spans="2:2" ht="13.5" customHeight="1" x14ac:dyDescent="0.3">
      <c r="B442" s="444"/>
    </row>
    <row r="443" spans="2:2" ht="13.5" customHeight="1" x14ac:dyDescent="0.3">
      <c r="B443" s="444"/>
    </row>
    <row r="444" spans="2:2" ht="13.5" customHeight="1" x14ac:dyDescent="0.3">
      <c r="B444" s="444"/>
    </row>
    <row r="445" spans="2:2" ht="13.5" customHeight="1" x14ac:dyDescent="0.3">
      <c r="B445" s="444"/>
    </row>
    <row r="446" spans="2:2" ht="13.5" customHeight="1" x14ac:dyDescent="0.3">
      <c r="B446" s="444"/>
    </row>
    <row r="447" spans="2:2" ht="13.5" customHeight="1" x14ac:dyDescent="0.3">
      <c r="B447" s="444"/>
    </row>
    <row r="448" spans="2:2" ht="13.5" customHeight="1" x14ac:dyDescent="0.3">
      <c r="B448" s="444"/>
    </row>
    <row r="449" spans="2:2" ht="13.5" customHeight="1" x14ac:dyDescent="0.3">
      <c r="B449" s="444"/>
    </row>
    <row r="450" spans="2:2" ht="13.5" customHeight="1" x14ac:dyDescent="0.3">
      <c r="B450" s="444"/>
    </row>
    <row r="451" spans="2:2" ht="13.5" customHeight="1" x14ac:dyDescent="0.3">
      <c r="B451" s="444"/>
    </row>
    <row r="452" spans="2:2" ht="13.5" customHeight="1" x14ac:dyDescent="0.3">
      <c r="B452" s="444"/>
    </row>
    <row r="453" spans="2:2" ht="13.5" customHeight="1" x14ac:dyDescent="0.3">
      <c r="B453" s="444"/>
    </row>
    <row r="454" spans="2:2" ht="13.5" customHeight="1" x14ac:dyDescent="0.3">
      <c r="B454" s="444"/>
    </row>
    <row r="455" spans="2:2" ht="13.5" customHeight="1" x14ac:dyDescent="0.3">
      <c r="B455" s="444"/>
    </row>
    <row r="456" spans="2:2" ht="13.5" customHeight="1" x14ac:dyDescent="0.3">
      <c r="B456" s="444"/>
    </row>
    <row r="457" spans="2:2" ht="13.5" customHeight="1" x14ac:dyDescent="0.3">
      <c r="B457" s="444"/>
    </row>
    <row r="458" spans="2:2" ht="13.5" customHeight="1" x14ac:dyDescent="0.3">
      <c r="B458" s="444"/>
    </row>
    <row r="459" spans="2:2" ht="13.5" customHeight="1" x14ac:dyDescent="0.3">
      <c r="B459" s="444"/>
    </row>
    <row r="460" spans="2:2" ht="13.5" customHeight="1" x14ac:dyDescent="0.3">
      <c r="B460" s="444"/>
    </row>
    <row r="461" spans="2:2" ht="13.5" customHeight="1" x14ac:dyDescent="0.3">
      <c r="B461" s="444"/>
    </row>
    <row r="462" spans="2:2" ht="13.5" customHeight="1" x14ac:dyDescent="0.3">
      <c r="B462" s="444"/>
    </row>
    <row r="463" spans="2:2" ht="13.5" customHeight="1" x14ac:dyDescent="0.3">
      <c r="B463" s="444"/>
    </row>
    <row r="464" spans="2:2" ht="13.5" customHeight="1" x14ac:dyDescent="0.3">
      <c r="B464" s="444"/>
    </row>
    <row r="465" spans="2:2" ht="13.5" customHeight="1" x14ac:dyDescent="0.3">
      <c r="B465" s="444"/>
    </row>
    <row r="466" spans="2:2" ht="13.5" customHeight="1" x14ac:dyDescent="0.3">
      <c r="B466" s="444"/>
    </row>
    <row r="467" spans="2:2" ht="13.5" customHeight="1" x14ac:dyDescent="0.3">
      <c r="B467" s="444"/>
    </row>
    <row r="468" spans="2:2" ht="13.5" customHeight="1" x14ac:dyDescent="0.3">
      <c r="B468" s="444"/>
    </row>
    <row r="469" spans="2:2" ht="13.5" customHeight="1" x14ac:dyDescent="0.3">
      <c r="B469" s="444"/>
    </row>
    <row r="470" spans="2:2" ht="13.5" customHeight="1" x14ac:dyDescent="0.3">
      <c r="B470" s="444"/>
    </row>
    <row r="471" spans="2:2" ht="13.5" customHeight="1" x14ac:dyDescent="0.3">
      <c r="B471" s="444"/>
    </row>
    <row r="472" spans="2:2" ht="13.5" customHeight="1" x14ac:dyDescent="0.3">
      <c r="B472" s="444"/>
    </row>
    <row r="473" spans="2:2" ht="13.5" customHeight="1" x14ac:dyDescent="0.3">
      <c r="B473" s="444"/>
    </row>
    <row r="474" spans="2:2" ht="13.5" customHeight="1" x14ac:dyDescent="0.3">
      <c r="B474" s="444"/>
    </row>
    <row r="475" spans="2:2" ht="13.5" customHeight="1" x14ac:dyDescent="0.3">
      <c r="B475" s="444"/>
    </row>
    <row r="476" spans="2:2" ht="13.5" customHeight="1" x14ac:dyDescent="0.3">
      <c r="B476" s="444"/>
    </row>
    <row r="477" spans="2:2" ht="13.5" customHeight="1" x14ac:dyDescent="0.3">
      <c r="B477" s="444"/>
    </row>
    <row r="478" spans="2:2" ht="13.5" customHeight="1" x14ac:dyDescent="0.3">
      <c r="B478" s="444"/>
    </row>
    <row r="479" spans="2:2" ht="13.5" customHeight="1" x14ac:dyDescent="0.3">
      <c r="B479" s="444"/>
    </row>
    <row r="480" spans="2:2" ht="13.5" customHeight="1" x14ac:dyDescent="0.3">
      <c r="B480" s="444"/>
    </row>
    <row r="481" spans="2:2" ht="13.5" customHeight="1" x14ac:dyDescent="0.3">
      <c r="B481" s="444"/>
    </row>
    <row r="482" spans="2:2" ht="13.5" customHeight="1" x14ac:dyDescent="0.3">
      <c r="B482" s="444"/>
    </row>
    <row r="483" spans="2:2" ht="13.5" customHeight="1" x14ac:dyDescent="0.3">
      <c r="B483" s="444"/>
    </row>
    <row r="484" spans="2:2" ht="13.5" customHeight="1" x14ac:dyDescent="0.3">
      <c r="B484" s="444"/>
    </row>
    <row r="485" spans="2:2" ht="13.5" customHeight="1" x14ac:dyDescent="0.3">
      <c r="B485" s="444"/>
    </row>
    <row r="486" spans="2:2" ht="13.5" customHeight="1" x14ac:dyDescent="0.3">
      <c r="B486" s="444"/>
    </row>
    <row r="487" spans="2:2" ht="13.5" customHeight="1" x14ac:dyDescent="0.3">
      <c r="B487" s="444"/>
    </row>
    <row r="488" spans="2:2" ht="13.5" customHeight="1" x14ac:dyDescent="0.3">
      <c r="B488" s="444"/>
    </row>
    <row r="489" spans="2:2" ht="13.5" customHeight="1" x14ac:dyDescent="0.3">
      <c r="B489" s="444"/>
    </row>
    <row r="490" spans="2:2" ht="13.5" customHeight="1" x14ac:dyDescent="0.3">
      <c r="B490" s="444"/>
    </row>
    <row r="491" spans="2:2" ht="13.5" customHeight="1" x14ac:dyDescent="0.3">
      <c r="B491" s="444"/>
    </row>
    <row r="492" spans="2:2" ht="13.5" customHeight="1" x14ac:dyDescent="0.3">
      <c r="B492" s="444"/>
    </row>
    <row r="493" spans="2:2" ht="13.5" customHeight="1" x14ac:dyDescent="0.3">
      <c r="B493" s="444"/>
    </row>
    <row r="494" spans="2:2" ht="13.5" customHeight="1" x14ac:dyDescent="0.3">
      <c r="B494" s="444"/>
    </row>
    <row r="495" spans="2:2" ht="13.5" customHeight="1" x14ac:dyDescent="0.3">
      <c r="B495" s="444"/>
    </row>
    <row r="496" spans="2:2" ht="13.5" customHeight="1" x14ac:dyDescent="0.3">
      <c r="B496" s="444"/>
    </row>
    <row r="497" spans="2:2" ht="13.5" customHeight="1" x14ac:dyDescent="0.3">
      <c r="B497" s="444"/>
    </row>
    <row r="498" spans="2:2" ht="13.5" customHeight="1" x14ac:dyDescent="0.3">
      <c r="B498" s="444"/>
    </row>
    <row r="499" spans="2:2" ht="13.5" customHeight="1" x14ac:dyDescent="0.3">
      <c r="B499" s="444"/>
    </row>
    <row r="500" spans="2:2" ht="13.5" customHeight="1" x14ac:dyDescent="0.3">
      <c r="B500" s="444"/>
    </row>
    <row r="501" spans="2:2" ht="13.5" customHeight="1" x14ac:dyDescent="0.3">
      <c r="B501" s="444"/>
    </row>
    <row r="502" spans="2:2" ht="13.5" customHeight="1" x14ac:dyDescent="0.3">
      <c r="B502" s="444"/>
    </row>
    <row r="503" spans="2:2" ht="13.5" customHeight="1" x14ac:dyDescent="0.3">
      <c r="B503" s="444"/>
    </row>
    <row r="504" spans="2:2" ht="13.5" customHeight="1" x14ac:dyDescent="0.3">
      <c r="B504" s="444"/>
    </row>
    <row r="505" spans="2:2" ht="13.5" customHeight="1" x14ac:dyDescent="0.3">
      <c r="B505" s="444"/>
    </row>
    <row r="506" spans="2:2" ht="13.5" customHeight="1" x14ac:dyDescent="0.3">
      <c r="B506" s="444"/>
    </row>
    <row r="507" spans="2:2" ht="13.5" customHeight="1" x14ac:dyDescent="0.3">
      <c r="B507" s="444"/>
    </row>
    <row r="508" spans="2:2" ht="13.5" customHeight="1" x14ac:dyDescent="0.3">
      <c r="B508" s="444"/>
    </row>
    <row r="509" spans="2:2" ht="13.5" customHeight="1" x14ac:dyDescent="0.3">
      <c r="B509" s="444"/>
    </row>
    <row r="510" spans="2:2" ht="13.5" customHeight="1" x14ac:dyDescent="0.3">
      <c r="B510" s="444"/>
    </row>
    <row r="511" spans="2:2" ht="13.5" customHeight="1" x14ac:dyDescent="0.3">
      <c r="B511" s="444"/>
    </row>
    <row r="512" spans="2:2" ht="13.5" customHeight="1" x14ac:dyDescent="0.3">
      <c r="B512" s="444"/>
    </row>
    <row r="513" spans="2:2" ht="13.5" customHeight="1" x14ac:dyDescent="0.3">
      <c r="B513" s="444"/>
    </row>
    <row r="514" spans="2:2" ht="13.5" customHeight="1" x14ac:dyDescent="0.3">
      <c r="B514" s="444"/>
    </row>
    <row r="515" spans="2:2" ht="13.5" customHeight="1" x14ac:dyDescent="0.3">
      <c r="B515" s="444"/>
    </row>
    <row r="516" spans="2:2" ht="13.5" customHeight="1" x14ac:dyDescent="0.3">
      <c r="B516" s="444"/>
    </row>
    <row r="517" spans="2:2" ht="13.5" customHeight="1" x14ac:dyDescent="0.3">
      <c r="B517" s="444"/>
    </row>
    <row r="518" spans="2:2" ht="13.5" customHeight="1" x14ac:dyDescent="0.3">
      <c r="B518" s="444"/>
    </row>
    <row r="519" spans="2:2" ht="13.5" customHeight="1" x14ac:dyDescent="0.3">
      <c r="B519" s="444"/>
    </row>
    <row r="520" spans="2:2" ht="13.5" customHeight="1" x14ac:dyDescent="0.3">
      <c r="B520" s="444"/>
    </row>
    <row r="521" spans="2:2" ht="13.5" customHeight="1" x14ac:dyDescent="0.3">
      <c r="B521" s="444"/>
    </row>
    <row r="522" spans="2:2" ht="13.5" customHeight="1" x14ac:dyDescent="0.3">
      <c r="B522" s="444"/>
    </row>
    <row r="523" spans="2:2" ht="13.5" customHeight="1" x14ac:dyDescent="0.3">
      <c r="B523" s="444"/>
    </row>
    <row r="524" spans="2:2" ht="13.5" customHeight="1" x14ac:dyDescent="0.3">
      <c r="B524" s="444"/>
    </row>
    <row r="525" spans="2:2" ht="13.5" customHeight="1" x14ac:dyDescent="0.3">
      <c r="B525" s="444"/>
    </row>
    <row r="526" spans="2:2" ht="13.5" customHeight="1" x14ac:dyDescent="0.3">
      <c r="B526" s="444"/>
    </row>
    <row r="527" spans="2:2" ht="13.5" customHeight="1" x14ac:dyDescent="0.3">
      <c r="B527" s="444"/>
    </row>
    <row r="528" spans="2:2" ht="13.5" customHeight="1" x14ac:dyDescent="0.3">
      <c r="B528" s="444"/>
    </row>
    <row r="529" spans="2:2" ht="13.5" customHeight="1" x14ac:dyDescent="0.3">
      <c r="B529" s="444"/>
    </row>
    <row r="530" spans="2:2" ht="13.5" customHeight="1" x14ac:dyDescent="0.3">
      <c r="B530" s="444"/>
    </row>
    <row r="531" spans="2:2" ht="13.5" customHeight="1" x14ac:dyDescent="0.3">
      <c r="B531" s="444"/>
    </row>
    <row r="532" spans="2:2" ht="13.5" customHeight="1" x14ac:dyDescent="0.3">
      <c r="B532" s="444"/>
    </row>
    <row r="533" spans="2:2" ht="13.5" customHeight="1" x14ac:dyDescent="0.3">
      <c r="B533" s="444"/>
    </row>
    <row r="534" spans="2:2" ht="13.5" customHeight="1" x14ac:dyDescent="0.3">
      <c r="B534" s="444"/>
    </row>
    <row r="535" spans="2:2" ht="13.5" customHeight="1" x14ac:dyDescent="0.3">
      <c r="B535" s="444"/>
    </row>
    <row r="536" spans="2:2" ht="13.5" customHeight="1" x14ac:dyDescent="0.3">
      <c r="B536" s="444"/>
    </row>
    <row r="537" spans="2:2" ht="13.5" customHeight="1" x14ac:dyDescent="0.3">
      <c r="B537" s="444"/>
    </row>
    <row r="538" spans="2:2" ht="13.5" customHeight="1" x14ac:dyDescent="0.3">
      <c r="B538" s="444"/>
    </row>
    <row r="539" spans="2:2" ht="13.5" customHeight="1" x14ac:dyDescent="0.3">
      <c r="B539" s="444"/>
    </row>
    <row r="540" spans="2:2" ht="13.5" customHeight="1" x14ac:dyDescent="0.3">
      <c r="B540" s="444"/>
    </row>
    <row r="541" spans="2:2" ht="13.5" customHeight="1" x14ac:dyDescent="0.3">
      <c r="B541" s="444"/>
    </row>
    <row r="542" spans="2:2" ht="13.5" customHeight="1" x14ac:dyDescent="0.3">
      <c r="B542" s="444"/>
    </row>
    <row r="543" spans="2:2" ht="13.5" customHeight="1" x14ac:dyDescent="0.3">
      <c r="B543" s="444"/>
    </row>
    <row r="544" spans="2:2" ht="13.5" customHeight="1" x14ac:dyDescent="0.3">
      <c r="B544" s="444"/>
    </row>
    <row r="545" spans="2:2" ht="13.5" customHeight="1" x14ac:dyDescent="0.3">
      <c r="B545" s="444"/>
    </row>
    <row r="546" spans="2:2" ht="13.5" customHeight="1" x14ac:dyDescent="0.3">
      <c r="B546" s="444"/>
    </row>
    <row r="547" spans="2:2" ht="13.5" customHeight="1" x14ac:dyDescent="0.3">
      <c r="B547" s="444"/>
    </row>
    <row r="548" spans="2:2" ht="13.5" customHeight="1" x14ac:dyDescent="0.3">
      <c r="B548" s="444"/>
    </row>
    <row r="549" spans="2:2" ht="13.5" customHeight="1" x14ac:dyDescent="0.3">
      <c r="B549" s="444"/>
    </row>
    <row r="550" spans="2:2" ht="13.5" customHeight="1" x14ac:dyDescent="0.3">
      <c r="B550" s="444"/>
    </row>
    <row r="551" spans="2:2" ht="13.5" customHeight="1" x14ac:dyDescent="0.3">
      <c r="B551" s="444"/>
    </row>
    <row r="552" spans="2:2" ht="13.5" customHeight="1" x14ac:dyDescent="0.3">
      <c r="B552" s="444"/>
    </row>
    <row r="553" spans="2:2" ht="13.5" customHeight="1" x14ac:dyDescent="0.3">
      <c r="B553" s="444"/>
    </row>
    <row r="554" spans="2:2" ht="13.5" customHeight="1" x14ac:dyDescent="0.3">
      <c r="B554" s="444"/>
    </row>
    <row r="555" spans="2:2" ht="13.5" customHeight="1" x14ac:dyDescent="0.3">
      <c r="B555" s="444"/>
    </row>
    <row r="556" spans="2:2" ht="13.5" customHeight="1" x14ac:dyDescent="0.3">
      <c r="B556" s="444"/>
    </row>
    <row r="557" spans="2:2" ht="13.5" customHeight="1" x14ac:dyDescent="0.3">
      <c r="B557" s="444"/>
    </row>
    <row r="558" spans="2:2" ht="13.5" customHeight="1" x14ac:dyDescent="0.3">
      <c r="B558" s="444"/>
    </row>
    <row r="559" spans="2:2" ht="13.5" customHeight="1" x14ac:dyDescent="0.3">
      <c r="B559" s="444"/>
    </row>
    <row r="560" spans="2:2" ht="13.5" customHeight="1" x14ac:dyDescent="0.3">
      <c r="B560" s="444"/>
    </row>
    <row r="561" spans="2:2" ht="13.5" customHeight="1" x14ac:dyDescent="0.3">
      <c r="B561" s="444"/>
    </row>
    <row r="562" spans="2:2" ht="13.5" customHeight="1" x14ac:dyDescent="0.3">
      <c r="B562" s="444"/>
    </row>
    <row r="563" spans="2:2" ht="13.5" customHeight="1" x14ac:dyDescent="0.3">
      <c r="B563" s="444"/>
    </row>
    <row r="564" spans="2:2" ht="13.5" customHeight="1" x14ac:dyDescent="0.3">
      <c r="B564" s="444"/>
    </row>
    <row r="565" spans="2:2" ht="13.5" customHeight="1" x14ac:dyDescent="0.3">
      <c r="B565" s="444"/>
    </row>
    <row r="566" spans="2:2" ht="13.5" customHeight="1" x14ac:dyDescent="0.3">
      <c r="B566" s="444"/>
    </row>
    <row r="567" spans="2:2" ht="13.5" customHeight="1" x14ac:dyDescent="0.3">
      <c r="B567" s="444"/>
    </row>
    <row r="568" spans="2:2" ht="13.5" customHeight="1" x14ac:dyDescent="0.3">
      <c r="B568" s="444"/>
    </row>
    <row r="569" spans="2:2" ht="13.5" customHeight="1" x14ac:dyDescent="0.3">
      <c r="B569" s="444"/>
    </row>
    <row r="570" spans="2:2" ht="13.5" customHeight="1" x14ac:dyDescent="0.3">
      <c r="B570" s="444"/>
    </row>
    <row r="571" spans="2:2" ht="13.5" customHeight="1" x14ac:dyDescent="0.3">
      <c r="B571" s="444"/>
    </row>
    <row r="572" spans="2:2" ht="13.5" customHeight="1" x14ac:dyDescent="0.3">
      <c r="B572" s="444"/>
    </row>
    <row r="573" spans="2:2" ht="13.5" customHeight="1" x14ac:dyDescent="0.3">
      <c r="B573" s="444"/>
    </row>
    <row r="574" spans="2:2" ht="13.5" customHeight="1" x14ac:dyDescent="0.3">
      <c r="B574" s="444"/>
    </row>
    <row r="575" spans="2:2" ht="13.5" customHeight="1" x14ac:dyDescent="0.3">
      <c r="B575" s="444"/>
    </row>
    <row r="576" spans="2:2" ht="13.5" customHeight="1" x14ac:dyDescent="0.3">
      <c r="B576" s="444"/>
    </row>
    <row r="577" spans="2:2" ht="13.5" customHeight="1" x14ac:dyDescent="0.3">
      <c r="B577" s="444"/>
    </row>
    <row r="578" spans="2:2" ht="13.5" customHeight="1" x14ac:dyDescent="0.3">
      <c r="B578" s="444"/>
    </row>
    <row r="579" spans="2:2" ht="13.5" customHeight="1" x14ac:dyDescent="0.3">
      <c r="B579" s="444"/>
    </row>
    <row r="580" spans="2:2" ht="13.5" customHeight="1" x14ac:dyDescent="0.3">
      <c r="B580" s="444"/>
    </row>
    <row r="581" spans="2:2" ht="13.5" customHeight="1" x14ac:dyDescent="0.3">
      <c r="B581" s="444"/>
    </row>
    <row r="582" spans="2:2" ht="13.5" customHeight="1" x14ac:dyDescent="0.3">
      <c r="B582" s="444"/>
    </row>
    <row r="583" spans="2:2" ht="13.5" customHeight="1" x14ac:dyDescent="0.3">
      <c r="B583" s="444"/>
    </row>
    <row r="584" spans="2:2" ht="13.5" customHeight="1" x14ac:dyDescent="0.3">
      <c r="B584" s="444"/>
    </row>
    <row r="585" spans="2:2" ht="13.5" customHeight="1" x14ac:dyDescent="0.3">
      <c r="B585" s="444"/>
    </row>
    <row r="586" spans="2:2" ht="13.5" customHeight="1" x14ac:dyDescent="0.3">
      <c r="B586" s="444"/>
    </row>
    <row r="587" spans="2:2" ht="13.5" customHeight="1" x14ac:dyDescent="0.3">
      <c r="B587" s="444"/>
    </row>
    <row r="588" spans="2:2" ht="13.5" customHeight="1" x14ac:dyDescent="0.3">
      <c r="B588" s="444"/>
    </row>
    <row r="589" spans="2:2" ht="13.5" customHeight="1" x14ac:dyDescent="0.3">
      <c r="B589" s="444"/>
    </row>
    <row r="590" spans="2:2" ht="13.5" customHeight="1" x14ac:dyDescent="0.3">
      <c r="B590" s="444"/>
    </row>
    <row r="591" spans="2:2" ht="13.5" customHeight="1" x14ac:dyDescent="0.3">
      <c r="B591" s="444"/>
    </row>
    <row r="592" spans="2:2" ht="13.5" customHeight="1" x14ac:dyDescent="0.3">
      <c r="B592" s="444"/>
    </row>
    <row r="593" spans="2:2" ht="13.5" customHeight="1" x14ac:dyDescent="0.3">
      <c r="B593" s="444"/>
    </row>
    <row r="594" spans="2:2" ht="13.5" customHeight="1" x14ac:dyDescent="0.3">
      <c r="B594" s="444"/>
    </row>
    <row r="595" spans="2:2" ht="13.5" customHeight="1" x14ac:dyDescent="0.3">
      <c r="B595" s="444"/>
    </row>
    <row r="596" spans="2:2" ht="13.5" customHeight="1" x14ac:dyDescent="0.3">
      <c r="B596" s="444"/>
    </row>
    <row r="597" spans="2:2" ht="13.5" customHeight="1" x14ac:dyDescent="0.3">
      <c r="B597" s="444"/>
    </row>
    <row r="598" spans="2:2" ht="13.5" customHeight="1" x14ac:dyDescent="0.3">
      <c r="B598" s="444"/>
    </row>
    <row r="599" spans="2:2" ht="13.5" customHeight="1" x14ac:dyDescent="0.3">
      <c r="B599" s="444"/>
    </row>
    <row r="600" spans="2:2" ht="13.5" customHeight="1" x14ac:dyDescent="0.3">
      <c r="B600" s="444"/>
    </row>
    <row r="601" spans="2:2" ht="13.5" customHeight="1" x14ac:dyDescent="0.3">
      <c r="B601" s="444"/>
    </row>
    <row r="602" spans="2:2" ht="13.5" customHeight="1" x14ac:dyDescent="0.3">
      <c r="B602" s="444"/>
    </row>
    <row r="603" spans="2:2" ht="13.5" customHeight="1" x14ac:dyDescent="0.3">
      <c r="B603" s="444"/>
    </row>
    <row r="604" spans="2:2" ht="13.5" customHeight="1" x14ac:dyDescent="0.3">
      <c r="B604" s="444"/>
    </row>
    <row r="605" spans="2:2" ht="13.5" customHeight="1" x14ac:dyDescent="0.3">
      <c r="B605" s="444"/>
    </row>
    <row r="606" spans="2:2" ht="13.5" customHeight="1" x14ac:dyDescent="0.3">
      <c r="B606" s="444"/>
    </row>
    <row r="607" spans="2:2" ht="13.5" customHeight="1" x14ac:dyDescent="0.3">
      <c r="B607" s="444"/>
    </row>
    <row r="608" spans="2:2" ht="13.5" customHeight="1" x14ac:dyDescent="0.3">
      <c r="B608" s="444"/>
    </row>
    <row r="609" spans="2:2" ht="13.5" customHeight="1" x14ac:dyDescent="0.3">
      <c r="B609" s="444"/>
    </row>
    <row r="610" spans="2:2" ht="13.5" customHeight="1" x14ac:dyDescent="0.3">
      <c r="B610" s="444"/>
    </row>
    <row r="611" spans="2:2" ht="13.5" customHeight="1" x14ac:dyDescent="0.3">
      <c r="B611" s="444"/>
    </row>
    <row r="612" spans="2:2" ht="13.5" customHeight="1" x14ac:dyDescent="0.3">
      <c r="B612" s="444"/>
    </row>
    <row r="613" spans="2:2" ht="13.5" customHeight="1" x14ac:dyDescent="0.3">
      <c r="B613" s="444"/>
    </row>
    <row r="614" spans="2:2" ht="13.5" customHeight="1" x14ac:dyDescent="0.3">
      <c r="B614" s="444"/>
    </row>
    <row r="615" spans="2:2" ht="13.5" customHeight="1" x14ac:dyDescent="0.3">
      <c r="B615" s="444"/>
    </row>
    <row r="616" spans="2:2" ht="13.5" customHeight="1" x14ac:dyDescent="0.3">
      <c r="B616" s="444"/>
    </row>
    <row r="617" spans="2:2" ht="13.5" customHeight="1" x14ac:dyDescent="0.3">
      <c r="B617" s="444"/>
    </row>
    <row r="618" spans="2:2" ht="13.5" customHeight="1" x14ac:dyDescent="0.3">
      <c r="B618" s="444"/>
    </row>
    <row r="619" spans="2:2" ht="13.5" customHeight="1" x14ac:dyDescent="0.3">
      <c r="B619" s="444"/>
    </row>
    <row r="620" spans="2:2" ht="13.5" customHeight="1" x14ac:dyDescent="0.3">
      <c r="B620" s="444"/>
    </row>
    <row r="621" spans="2:2" ht="13.5" customHeight="1" x14ac:dyDescent="0.3">
      <c r="B621" s="444"/>
    </row>
    <row r="622" spans="2:2" ht="13.5" customHeight="1" x14ac:dyDescent="0.3">
      <c r="B622" s="444"/>
    </row>
    <row r="623" spans="2:2" ht="13.5" customHeight="1" x14ac:dyDescent="0.3">
      <c r="B623" s="444"/>
    </row>
    <row r="624" spans="2:2" ht="13.5" customHeight="1" x14ac:dyDescent="0.3">
      <c r="B624" s="444"/>
    </row>
    <row r="625" spans="2:2" ht="13.5" customHeight="1" x14ac:dyDescent="0.3">
      <c r="B625" s="444"/>
    </row>
    <row r="626" spans="2:2" ht="13.5" customHeight="1" x14ac:dyDescent="0.3">
      <c r="B626" s="444"/>
    </row>
    <row r="627" spans="2:2" ht="13.5" customHeight="1" x14ac:dyDescent="0.3">
      <c r="B627" s="444"/>
    </row>
    <row r="628" spans="2:2" ht="13.5" customHeight="1" x14ac:dyDescent="0.3">
      <c r="B628" s="444"/>
    </row>
    <row r="629" spans="2:2" ht="13.5" customHeight="1" x14ac:dyDescent="0.3">
      <c r="B629" s="444"/>
    </row>
    <row r="630" spans="2:2" ht="13.5" customHeight="1" x14ac:dyDescent="0.3">
      <c r="B630" s="444"/>
    </row>
    <row r="631" spans="2:2" ht="13.5" customHeight="1" x14ac:dyDescent="0.3">
      <c r="B631" s="444"/>
    </row>
    <row r="632" spans="2:2" ht="13.5" customHeight="1" x14ac:dyDescent="0.3">
      <c r="B632" s="444"/>
    </row>
    <row r="633" spans="2:2" ht="13.5" customHeight="1" x14ac:dyDescent="0.3">
      <c r="B633" s="444"/>
    </row>
    <row r="634" spans="2:2" ht="13.5" customHeight="1" x14ac:dyDescent="0.3">
      <c r="B634" s="444"/>
    </row>
    <row r="635" spans="2:2" ht="13.5" customHeight="1" x14ac:dyDescent="0.3">
      <c r="B635" s="444"/>
    </row>
    <row r="636" spans="2:2" ht="13.5" customHeight="1" x14ac:dyDescent="0.3">
      <c r="B636" s="444"/>
    </row>
    <row r="637" spans="2:2" ht="13.5" customHeight="1" x14ac:dyDescent="0.3">
      <c r="B637" s="444"/>
    </row>
    <row r="638" spans="2:2" ht="13.5" customHeight="1" x14ac:dyDescent="0.3">
      <c r="B638" s="444"/>
    </row>
    <row r="639" spans="2:2" ht="13.5" customHeight="1" x14ac:dyDescent="0.3">
      <c r="B639" s="444"/>
    </row>
    <row r="640" spans="2:2" ht="13.5" customHeight="1" x14ac:dyDescent="0.3">
      <c r="B640" s="444"/>
    </row>
    <row r="641" spans="2:2" ht="13.5" customHeight="1" x14ac:dyDescent="0.3">
      <c r="B641" s="444"/>
    </row>
    <row r="642" spans="2:2" ht="13.5" customHeight="1" x14ac:dyDescent="0.3">
      <c r="B642" s="444"/>
    </row>
    <row r="643" spans="2:2" ht="13.5" customHeight="1" x14ac:dyDescent="0.3">
      <c r="B643" s="444"/>
    </row>
    <row r="644" spans="2:2" ht="13.5" customHeight="1" x14ac:dyDescent="0.3">
      <c r="B644" s="444"/>
    </row>
    <row r="645" spans="2:2" ht="13.5" customHeight="1" x14ac:dyDescent="0.3">
      <c r="B645" s="444"/>
    </row>
    <row r="646" spans="2:2" ht="13.5" customHeight="1" x14ac:dyDescent="0.3">
      <c r="B646" s="444"/>
    </row>
    <row r="647" spans="2:2" ht="13.5" customHeight="1" x14ac:dyDescent="0.3">
      <c r="B647" s="444"/>
    </row>
    <row r="648" spans="2:2" ht="13.5" customHeight="1" x14ac:dyDescent="0.3">
      <c r="B648" s="444"/>
    </row>
    <row r="649" spans="2:2" ht="13.5" customHeight="1" x14ac:dyDescent="0.3">
      <c r="B649" s="444"/>
    </row>
    <row r="650" spans="2:2" ht="13.5" customHeight="1" x14ac:dyDescent="0.3">
      <c r="B650" s="444"/>
    </row>
    <row r="651" spans="2:2" ht="13.5" customHeight="1" x14ac:dyDescent="0.3">
      <c r="B651" s="444"/>
    </row>
    <row r="652" spans="2:2" ht="13.5" customHeight="1" x14ac:dyDescent="0.3">
      <c r="B652" s="444"/>
    </row>
    <row r="653" spans="2:2" ht="13.5" customHeight="1" x14ac:dyDescent="0.3">
      <c r="B653" s="444"/>
    </row>
    <row r="654" spans="2:2" ht="13.5" customHeight="1" x14ac:dyDescent="0.3">
      <c r="B654" s="444"/>
    </row>
    <row r="655" spans="2:2" ht="13.5" customHeight="1" x14ac:dyDescent="0.3">
      <c r="B655" s="444"/>
    </row>
    <row r="656" spans="2:2" ht="13.5" customHeight="1" x14ac:dyDescent="0.3">
      <c r="B656" s="444"/>
    </row>
    <row r="657" spans="2:2" ht="13.5" customHeight="1" x14ac:dyDescent="0.3">
      <c r="B657" s="444"/>
    </row>
    <row r="658" spans="2:2" ht="13.5" customHeight="1" x14ac:dyDescent="0.3">
      <c r="B658" s="444"/>
    </row>
    <row r="659" spans="2:2" ht="13.5" customHeight="1" x14ac:dyDescent="0.3">
      <c r="B659" s="444"/>
    </row>
    <row r="660" spans="2:2" ht="13.5" customHeight="1" x14ac:dyDescent="0.3">
      <c r="B660" s="444"/>
    </row>
    <row r="661" spans="2:2" ht="13.5" customHeight="1" x14ac:dyDescent="0.3">
      <c r="B661" s="444"/>
    </row>
    <row r="662" spans="2:2" ht="13.5" customHeight="1" x14ac:dyDescent="0.3">
      <c r="B662" s="444"/>
    </row>
    <row r="663" spans="2:2" ht="13.5" customHeight="1" x14ac:dyDescent="0.3">
      <c r="B663" s="444"/>
    </row>
    <row r="664" spans="2:2" ht="13.5" customHeight="1" x14ac:dyDescent="0.3">
      <c r="B664" s="444"/>
    </row>
    <row r="665" spans="2:2" ht="13.5" customHeight="1" x14ac:dyDescent="0.3">
      <c r="B665" s="444"/>
    </row>
    <row r="666" spans="2:2" ht="13.5" customHeight="1" x14ac:dyDescent="0.3">
      <c r="B666" s="444"/>
    </row>
    <row r="667" spans="2:2" ht="13.5" customHeight="1" x14ac:dyDescent="0.3">
      <c r="B667" s="444"/>
    </row>
    <row r="668" spans="2:2" ht="13.5" customHeight="1" x14ac:dyDescent="0.3">
      <c r="B668" s="444"/>
    </row>
    <row r="669" spans="2:2" ht="13.5" customHeight="1" x14ac:dyDescent="0.3">
      <c r="B669" s="444"/>
    </row>
    <row r="670" spans="2:2" ht="13.5" customHeight="1" x14ac:dyDescent="0.3">
      <c r="B670" s="444"/>
    </row>
    <row r="671" spans="2:2" ht="13.5" customHeight="1" x14ac:dyDescent="0.3">
      <c r="B671" s="444"/>
    </row>
    <row r="672" spans="2:2" ht="13.5" customHeight="1" x14ac:dyDescent="0.3">
      <c r="B672" s="444"/>
    </row>
    <row r="673" spans="2:2" ht="13.5" customHeight="1" x14ac:dyDescent="0.3">
      <c r="B673" s="444"/>
    </row>
    <row r="674" spans="2:2" ht="13.5" customHeight="1" x14ac:dyDescent="0.3">
      <c r="B674" s="444"/>
    </row>
    <row r="675" spans="2:2" ht="13.5" customHeight="1" x14ac:dyDescent="0.3">
      <c r="B675" s="444"/>
    </row>
    <row r="676" spans="2:2" ht="13.5" customHeight="1" x14ac:dyDescent="0.3">
      <c r="B676" s="444"/>
    </row>
    <row r="677" spans="2:2" ht="13.5" customHeight="1" x14ac:dyDescent="0.3">
      <c r="B677" s="444"/>
    </row>
    <row r="678" spans="2:2" ht="13.5" customHeight="1" x14ac:dyDescent="0.3">
      <c r="B678" s="444"/>
    </row>
    <row r="679" spans="2:2" ht="13.5" customHeight="1" x14ac:dyDescent="0.3">
      <c r="B679" s="444"/>
    </row>
    <row r="680" spans="2:2" ht="13.5" customHeight="1" x14ac:dyDescent="0.3">
      <c r="B680" s="444"/>
    </row>
    <row r="681" spans="2:2" ht="13.5" customHeight="1" x14ac:dyDescent="0.3">
      <c r="B681" s="444"/>
    </row>
    <row r="682" spans="2:2" ht="13.5" customHeight="1" x14ac:dyDescent="0.3">
      <c r="B682" s="444"/>
    </row>
    <row r="683" spans="2:2" ht="13.5" customHeight="1" x14ac:dyDescent="0.3">
      <c r="B683" s="444"/>
    </row>
    <row r="684" spans="2:2" ht="13.5" customHeight="1" x14ac:dyDescent="0.3">
      <c r="B684" s="444"/>
    </row>
    <row r="685" spans="2:2" ht="13.5" customHeight="1" x14ac:dyDescent="0.3">
      <c r="B685" s="444"/>
    </row>
    <row r="686" spans="2:2" ht="13.5" customHeight="1" x14ac:dyDescent="0.3">
      <c r="B686" s="444"/>
    </row>
    <row r="687" spans="2:2" ht="13.5" customHeight="1" x14ac:dyDescent="0.3">
      <c r="B687" s="444"/>
    </row>
    <row r="688" spans="2:2" ht="13.5" customHeight="1" x14ac:dyDescent="0.3">
      <c r="B688" s="444"/>
    </row>
    <row r="689" spans="2:2" ht="13.5" customHeight="1" x14ac:dyDescent="0.3">
      <c r="B689" s="444"/>
    </row>
    <row r="690" spans="2:2" ht="13.5" customHeight="1" x14ac:dyDescent="0.3">
      <c r="B690" s="444"/>
    </row>
    <row r="691" spans="2:2" ht="13.5" customHeight="1" x14ac:dyDescent="0.3">
      <c r="B691" s="444"/>
    </row>
    <row r="692" spans="2:2" ht="13.5" customHeight="1" x14ac:dyDescent="0.3">
      <c r="B692" s="444"/>
    </row>
    <row r="693" spans="2:2" ht="13.5" customHeight="1" x14ac:dyDescent="0.3">
      <c r="B693" s="444"/>
    </row>
    <row r="694" spans="2:2" ht="13.5" customHeight="1" x14ac:dyDescent="0.3">
      <c r="B694" s="444"/>
    </row>
    <row r="695" spans="2:2" ht="13.5" customHeight="1" x14ac:dyDescent="0.3">
      <c r="B695" s="444"/>
    </row>
    <row r="696" spans="2:2" ht="13.5" customHeight="1" x14ac:dyDescent="0.3">
      <c r="B696" s="444"/>
    </row>
    <row r="697" spans="2:2" ht="13.5" customHeight="1" x14ac:dyDescent="0.3">
      <c r="B697" s="444"/>
    </row>
    <row r="698" spans="2:2" ht="13.5" customHeight="1" x14ac:dyDescent="0.3">
      <c r="B698" s="444"/>
    </row>
    <row r="699" spans="2:2" ht="13.5" customHeight="1" x14ac:dyDescent="0.3">
      <c r="B699" s="444"/>
    </row>
    <row r="700" spans="2:2" ht="13.5" customHeight="1" x14ac:dyDescent="0.3">
      <c r="B700" s="444"/>
    </row>
    <row r="701" spans="2:2" ht="13.5" customHeight="1" x14ac:dyDescent="0.3">
      <c r="B701" s="444"/>
    </row>
    <row r="702" spans="2:2" ht="13.5" customHeight="1" x14ac:dyDescent="0.3">
      <c r="B702" s="444"/>
    </row>
    <row r="703" spans="2:2" ht="13.5" customHeight="1" x14ac:dyDescent="0.3">
      <c r="B703" s="444"/>
    </row>
    <row r="704" spans="2:2" ht="13.5" customHeight="1" x14ac:dyDescent="0.3">
      <c r="B704" s="444"/>
    </row>
    <row r="705" spans="2:2" ht="13.5" customHeight="1" x14ac:dyDescent="0.3">
      <c r="B705" s="444"/>
    </row>
    <row r="706" spans="2:2" ht="13.5" customHeight="1" x14ac:dyDescent="0.3">
      <c r="B706" s="444"/>
    </row>
    <row r="707" spans="2:2" ht="13.5" customHeight="1" x14ac:dyDescent="0.3">
      <c r="B707" s="444"/>
    </row>
    <row r="708" spans="2:2" ht="13.5" customHeight="1" x14ac:dyDescent="0.3">
      <c r="B708" s="444"/>
    </row>
    <row r="709" spans="2:2" ht="13.5" customHeight="1" x14ac:dyDescent="0.3">
      <c r="B709" s="444"/>
    </row>
    <row r="710" spans="2:2" ht="13.5" customHeight="1" x14ac:dyDescent="0.3">
      <c r="B710" s="444"/>
    </row>
    <row r="711" spans="2:2" ht="13.5" customHeight="1" x14ac:dyDescent="0.3">
      <c r="B711" s="444"/>
    </row>
    <row r="712" spans="2:2" ht="13.5" customHeight="1" x14ac:dyDescent="0.3">
      <c r="B712" s="444"/>
    </row>
    <row r="713" spans="2:2" ht="13.5" customHeight="1" x14ac:dyDescent="0.3">
      <c r="B713" s="444"/>
    </row>
    <row r="714" spans="2:2" ht="13.5" customHeight="1" x14ac:dyDescent="0.3">
      <c r="B714" s="444"/>
    </row>
    <row r="715" spans="2:2" ht="13.5" customHeight="1" x14ac:dyDescent="0.3">
      <c r="B715" s="444"/>
    </row>
    <row r="716" spans="2:2" ht="13.5" customHeight="1" x14ac:dyDescent="0.3">
      <c r="B716" s="444"/>
    </row>
    <row r="717" spans="2:2" ht="13.5" customHeight="1" x14ac:dyDescent="0.3">
      <c r="B717" s="444"/>
    </row>
    <row r="718" spans="2:2" ht="13.5" customHeight="1" x14ac:dyDescent="0.3">
      <c r="B718" s="444"/>
    </row>
    <row r="719" spans="2:2" ht="13.5" customHeight="1" x14ac:dyDescent="0.3">
      <c r="B719" s="444"/>
    </row>
    <row r="720" spans="2:2" ht="13.5" customHeight="1" x14ac:dyDescent="0.3">
      <c r="B720" s="444"/>
    </row>
    <row r="721" spans="2:2" ht="13.5" customHeight="1" x14ac:dyDescent="0.3">
      <c r="B721" s="444"/>
    </row>
    <row r="722" spans="2:2" ht="13.5" customHeight="1" x14ac:dyDescent="0.3">
      <c r="B722" s="444"/>
    </row>
    <row r="723" spans="2:2" ht="13.5" customHeight="1" x14ac:dyDescent="0.3">
      <c r="B723" s="444"/>
    </row>
    <row r="724" spans="2:2" ht="13.5" customHeight="1" x14ac:dyDescent="0.3">
      <c r="B724" s="444"/>
    </row>
    <row r="725" spans="2:2" ht="13.5" customHeight="1" x14ac:dyDescent="0.3">
      <c r="B725" s="444"/>
    </row>
    <row r="726" spans="2:2" ht="13.5" customHeight="1" x14ac:dyDescent="0.3">
      <c r="B726" s="444"/>
    </row>
    <row r="727" spans="2:2" ht="13.5" customHeight="1" x14ac:dyDescent="0.3">
      <c r="B727" s="444"/>
    </row>
    <row r="728" spans="2:2" ht="13.5" customHeight="1" x14ac:dyDescent="0.3">
      <c r="B728" s="444"/>
    </row>
    <row r="729" spans="2:2" ht="13.5" customHeight="1" x14ac:dyDescent="0.3">
      <c r="B729" s="444"/>
    </row>
    <row r="730" spans="2:2" ht="13.5" customHeight="1" x14ac:dyDescent="0.3">
      <c r="B730" s="444"/>
    </row>
    <row r="731" spans="2:2" ht="13.5" customHeight="1" x14ac:dyDescent="0.3">
      <c r="B731" s="444"/>
    </row>
    <row r="732" spans="2:2" ht="13.5" customHeight="1" x14ac:dyDescent="0.3">
      <c r="B732" s="444"/>
    </row>
    <row r="733" spans="2:2" ht="13.5" customHeight="1" x14ac:dyDescent="0.3">
      <c r="B733" s="444"/>
    </row>
    <row r="734" spans="2:2" ht="13.5" customHeight="1" x14ac:dyDescent="0.3">
      <c r="B734" s="444"/>
    </row>
    <row r="735" spans="2:2" ht="13.5" customHeight="1" x14ac:dyDescent="0.3">
      <c r="B735" s="444"/>
    </row>
    <row r="736" spans="2:2" ht="13.5" customHeight="1" x14ac:dyDescent="0.3">
      <c r="B736" s="444"/>
    </row>
    <row r="737" spans="2:2" ht="13.5" customHeight="1" x14ac:dyDescent="0.3">
      <c r="B737" s="444"/>
    </row>
    <row r="738" spans="2:2" ht="13.5" customHeight="1" x14ac:dyDescent="0.3">
      <c r="B738" s="444"/>
    </row>
    <row r="739" spans="2:2" ht="13.5" customHeight="1" x14ac:dyDescent="0.3">
      <c r="B739" s="444"/>
    </row>
    <row r="740" spans="2:2" ht="13.5" customHeight="1" x14ac:dyDescent="0.3">
      <c r="B740" s="444"/>
    </row>
    <row r="741" spans="2:2" ht="13.5" customHeight="1" x14ac:dyDescent="0.3">
      <c r="B741" s="444"/>
    </row>
    <row r="742" spans="2:2" ht="13.5" customHeight="1" x14ac:dyDescent="0.3">
      <c r="B742" s="444"/>
    </row>
    <row r="743" spans="2:2" ht="13.5" customHeight="1" x14ac:dyDescent="0.3">
      <c r="B743" s="444"/>
    </row>
    <row r="744" spans="2:2" ht="13.5" customHeight="1" x14ac:dyDescent="0.3">
      <c r="B744" s="444"/>
    </row>
    <row r="745" spans="2:2" ht="13.5" customHeight="1" x14ac:dyDescent="0.3">
      <c r="B745" s="444"/>
    </row>
    <row r="746" spans="2:2" ht="13.5" customHeight="1" x14ac:dyDescent="0.3">
      <c r="B746" s="444"/>
    </row>
    <row r="747" spans="2:2" ht="13.5" customHeight="1" x14ac:dyDescent="0.3">
      <c r="B747" s="444"/>
    </row>
    <row r="748" spans="2:2" ht="13.5" customHeight="1" x14ac:dyDescent="0.3">
      <c r="B748" s="444"/>
    </row>
    <row r="749" spans="2:2" ht="13.5" customHeight="1" x14ac:dyDescent="0.3">
      <c r="B749" s="444"/>
    </row>
    <row r="750" spans="2:2" ht="13.5" customHeight="1" x14ac:dyDescent="0.3">
      <c r="B750" s="444"/>
    </row>
    <row r="751" spans="2:2" ht="13.5" customHeight="1" x14ac:dyDescent="0.3">
      <c r="B751" s="444"/>
    </row>
    <row r="752" spans="2:2" ht="13.5" customHeight="1" x14ac:dyDescent="0.3">
      <c r="B752" s="444"/>
    </row>
    <row r="753" spans="2:2" ht="13.5" customHeight="1" x14ac:dyDescent="0.3">
      <c r="B753" s="444"/>
    </row>
    <row r="754" spans="2:2" ht="13.5" customHeight="1" x14ac:dyDescent="0.3">
      <c r="B754" s="444"/>
    </row>
    <row r="755" spans="2:2" ht="13.5" customHeight="1" x14ac:dyDescent="0.3">
      <c r="B755" s="444"/>
    </row>
    <row r="756" spans="2:2" ht="13.5" customHeight="1" x14ac:dyDescent="0.3">
      <c r="B756" s="444"/>
    </row>
    <row r="757" spans="2:2" ht="13.5" customHeight="1" x14ac:dyDescent="0.3">
      <c r="B757" s="444"/>
    </row>
    <row r="758" spans="2:2" ht="13.5" customHeight="1" x14ac:dyDescent="0.3">
      <c r="B758" s="444"/>
    </row>
    <row r="759" spans="2:2" ht="13.5" customHeight="1" x14ac:dyDescent="0.3">
      <c r="B759" s="444"/>
    </row>
    <row r="760" spans="2:2" ht="13.5" customHeight="1" x14ac:dyDescent="0.3">
      <c r="B760" s="444"/>
    </row>
    <row r="761" spans="2:2" ht="13.5" customHeight="1" x14ac:dyDescent="0.3">
      <c r="B761" s="444"/>
    </row>
    <row r="762" spans="2:2" ht="13.5" customHeight="1" x14ac:dyDescent="0.3">
      <c r="B762" s="444"/>
    </row>
    <row r="763" spans="2:2" ht="13.5" customHeight="1" x14ac:dyDescent="0.3">
      <c r="B763" s="444"/>
    </row>
    <row r="764" spans="2:2" ht="13.5" customHeight="1" x14ac:dyDescent="0.3">
      <c r="B764" s="444"/>
    </row>
    <row r="765" spans="2:2" ht="13.5" customHeight="1" x14ac:dyDescent="0.3">
      <c r="B765" s="444"/>
    </row>
    <row r="766" spans="2:2" ht="13.5" customHeight="1" x14ac:dyDescent="0.3">
      <c r="B766" s="444"/>
    </row>
    <row r="767" spans="2:2" ht="13.5" customHeight="1" x14ac:dyDescent="0.3">
      <c r="B767" s="444"/>
    </row>
    <row r="768" spans="2:2" ht="13.5" customHeight="1" x14ac:dyDescent="0.3">
      <c r="B768" s="444"/>
    </row>
    <row r="769" spans="2:2" ht="13.5" customHeight="1" x14ac:dyDescent="0.3">
      <c r="B769" s="444"/>
    </row>
    <row r="770" spans="2:2" ht="13.5" customHeight="1" x14ac:dyDescent="0.3">
      <c r="B770" s="444"/>
    </row>
    <row r="771" spans="2:2" ht="13.5" customHeight="1" x14ac:dyDescent="0.3">
      <c r="B771" s="444"/>
    </row>
    <row r="772" spans="2:2" ht="13.5" customHeight="1" x14ac:dyDescent="0.3">
      <c r="B772" s="444"/>
    </row>
    <row r="773" spans="2:2" ht="13.5" customHeight="1" x14ac:dyDescent="0.3">
      <c r="B773" s="444"/>
    </row>
    <row r="774" spans="2:2" ht="13.5" customHeight="1" x14ac:dyDescent="0.3">
      <c r="B774" s="444"/>
    </row>
    <row r="775" spans="2:2" ht="13.5" customHeight="1" x14ac:dyDescent="0.3">
      <c r="B775" s="444"/>
    </row>
    <row r="776" spans="2:2" ht="13.5" customHeight="1" x14ac:dyDescent="0.3">
      <c r="B776" s="444"/>
    </row>
    <row r="777" spans="2:2" ht="13.5" customHeight="1" x14ac:dyDescent="0.3">
      <c r="B777" s="444"/>
    </row>
    <row r="778" spans="2:2" ht="13.5" customHeight="1" x14ac:dyDescent="0.3">
      <c r="B778" s="444"/>
    </row>
    <row r="779" spans="2:2" ht="13.5" customHeight="1" x14ac:dyDescent="0.3">
      <c r="B779" s="444"/>
    </row>
    <row r="780" spans="2:2" ht="13.5" customHeight="1" x14ac:dyDescent="0.3">
      <c r="B780" s="444"/>
    </row>
    <row r="781" spans="2:2" ht="13.5" customHeight="1" x14ac:dyDescent="0.3">
      <c r="B781" s="444"/>
    </row>
    <row r="782" spans="2:2" ht="13.5" customHeight="1" x14ac:dyDescent="0.3">
      <c r="B782" s="444"/>
    </row>
    <row r="783" spans="2:2" ht="13.5" customHeight="1" x14ac:dyDescent="0.3">
      <c r="B783" s="444"/>
    </row>
    <row r="784" spans="2:2" ht="13.5" customHeight="1" x14ac:dyDescent="0.3">
      <c r="B784" s="444"/>
    </row>
    <row r="785" spans="2:2" ht="13.5" customHeight="1" x14ac:dyDescent="0.3">
      <c r="B785" s="444"/>
    </row>
    <row r="786" spans="2:2" ht="13.5" customHeight="1" x14ac:dyDescent="0.3">
      <c r="B786" s="444"/>
    </row>
    <row r="787" spans="2:2" ht="13.5" customHeight="1" x14ac:dyDescent="0.3">
      <c r="B787" s="444"/>
    </row>
    <row r="788" spans="2:2" ht="13.5" customHeight="1" x14ac:dyDescent="0.3">
      <c r="B788" s="444"/>
    </row>
    <row r="789" spans="2:2" ht="13.5" customHeight="1" x14ac:dyDescent="0.3">
      <c r="B789" s="444"/>
    </row>
    <row r="790" spans="2:2" ht="13.5" customHeight="1" x14ac:dyDescent="0.3">
      <c r="B790" s="444"/>
    </row>
    <row r="791" spans="2:2" ht="13.5" customHeight="1" x14ac:dyDescent="0.3">
      <c r="B791" s="444"/>
    </row>
    <row r="792" spans="2:2" ht="13.5" customHeight="1" x14ac:dyDescent="0.3">
      <c r="B792" s="444"/>
    </row>
    <row r="793" spans="2:2" ht="13.5" customHeight="1" x14ac:dyDescent="0.3">
      <c r="B793" s="444"/>
    </row>
    <row r="794" spans="2:2" ht="13.5" customHeight="1" x14ac:dyDescent="0.3">
      <c r="B794" s="444"/>
    </row>
    <row r="795" spans="2:2" ht="13.5" customHeight="1" x14ac:dyDescent="0.3">
      <c r="B795" s="444"/>
    </row>
    <row r="796" spans="2:2" ht="13.5" customHeight="1" x14ac:dyDescent="0.3">
      <c r="B796" s="444"/>
    </row>
    <row r="797" spans="2:2" ht="13.5" customHeight="1" x14ac:dyDescent="0.3">
      <c r="B797" s="444"/>
    </row>
    <row r="798" spans="2:2" ht="13.5" customHeight="1" x14ac:dyDescent="0.3">
      <c r="B798" s="444"/>
    </row>
    <row r="799" spans="2:2" ht="13.5" customHeight="1" x14ac:dyDescent="0.3">
      <c r="B799" s="444"/>
    </row>
    <row r="800" spans="2:2" ht="13.5" customHeight="1" x14ac:dyDescent="0.3">
      <c r="B800" s="444"/>
    </row>
    <row r="801" spans="2:2" ht="13.5" customHeight="1" x14ac:dyDescent="0.3">
      <c r="B801" s="444"/>
    </row>
    <row r="802" spans="2:2" ht="13.5" customHeight="1" x14ac:dyDescent="0.3">
      <c r="B802" s="444"/>
    </row>
    <row r="803" spans="2:2" ht="13.5" customHeight="1" x14ac:dyDescent="0.3">
      <c r="B803" s="444"/>
    </row>
    <row r="804" spans="2:2" ht="13.5" customHeight="1" x14ac:dyDescent="0.3">
      <c r="B804" s="444"/>
    </row>
    <row r="805" spans="2:2" ht="13.5" customHeight="1" x14ac:dyDescent="0.3">
      <c r="B805" s="444"/>
    </row>
    <row r="806" spans="2:2" ht="13.5" customHeight="1" x14ac:dyDescent="0.3">
      <c r="B806" s="444"/>
    </row>
    <row r="807" spans="2:2" ht="13.5" customHeight="1" x14ac:dyDescent="0.3">
      <c r="B807" s="444"/>
    </row>
    <row r="808" spans="2:2" ht="13.5" customHeight="1" x14ac:dyDescent="0.3">
      <c r="B808" s="444"/>
    </row>
    <row r="809" spans="2:2" ht="13.5" customHeight="1" x14ac:dyDescent="0.3">
      <c r="B809" s="444"/>
    </row>
    <row r="810" spans="2:2" ht="13.5" customHeight="1" x14ac:dyDescent="0.3">
      <c r="B810" s="444"/>
    </row>
    <row r="811" spans="2:2" ht="13.5" customHeight="1" x14ac:dyDescent="0.3">
      <c r="B811" s="444"/>
    </row>
    <row r="812" spans="2:2" ht="13.5" customHeight="1" x14ac:dyDescent="0.3">
      <c r="B812" s="444"/>
    </row>
    <row r="813" spans="2:2" ht="13.5" customHeight="1" x14ac:dyDescent="0.3">
      <c r="B813" s="444"/>
    </row>
    <row r="814" spans="2:2" ht="13.5" customHeight="1" x14ac:dyDescent="0.3">
      <c r="B814" s="444"/>
    </row>
    <row r="815" spans="2:2" ht="13.5" customHeight="1" x14ac:dyDescent="0.3">
      <c r="B815" s="444"/>
    </row>
    <row r="816" spans="2:2" ht="13.5" customHeight="1" x14ac:dyDescent="0.3">
      <c r="B816" s="444"/>
    </row>
    <row r="817" spans="2:2" ht="13.5" customHeight="1" x14ac:dyDescent="0.3">
      <c r="B817" s="444"/>
    </row>
    <row r="818" spans="2:2" ht="13.5" customHeight="1" x14ac:dyDescent="0.3">
      <c r="B818" s="444"/>
    </row>
    <row r="819" spans="2:2" ht="13.5" customHeight="1" x14ac:dyDescent="0.3">
      <c r="B819" s="444"/>
    </row>
    <row r="820" spans="2:2" ht="13.5" customHeight="1" x14ac:dyDescent="0.3">
      <c r="B820" s="444"/>
    </row>
    <row r="821" spans="2:2" ht="13.5" customHeight="1" x14ac:dyDescent="0.3">
      <c r="B821" s="444"/>
    </row>
    <row r="822" spans="2:2" ht="13.5" customHeight="1" x14ac:dyDescent="0.3">
      <c r="B822" s="444"/>
    </row>
    <row r="823" spans="2:2" ht="13.5" customHeight="1" x14ac:dyDescent="0.3">
      <c r="B823" s="444"/>
    </row>
    <row r="824" spans="2:2" ht="13.5" customHeight="1" x14ac:dyDescent="0.3">
      <c r="B824" s="444"/>
    </row>
    <row r="825" spans="2:2" ht="13.5" customHeight="1" x14ac:dyDescent="0.3">
      <c r="B825" s="444"/>
    </row>
    <row r="826" spans="2:2" ht="13.5" customHeight="1" x14ac:dyDescent="0.3">
      <c r="B826" s="444"/>
    </row>
    <row r="827" spans="2:2" ht="13.5" customHeight="1" x14ac:dyDescent="0.3">
      <c r="B827" s="444"/>
    </row>
    <row r="828" spans="2:2" ht="13.5" customHeight="1" x14ac:dyDescent="0.3">
      <c r="B828" s="444"/>
    </row>
    <row r="829" spans="2:2" ht="13.5" customHeight="1" x14ac:dyDescent="0.3">
      <c r="B829" s="444"/>
    </row>
    <row r="830" spans="2:2" ht="13.5" customHeight="1" x14ac:dyDescent="0.3">
      <c r="B830" s="444"/>
    </row>
    <row r="831" spans="2:2" ht="13.5" customHeight="1" x14ac:dyDescent="0.3">
      <c r="B831" s="444"/>
    </row>
    <row r="832" spans="2:2" ht="13.5" customHeight="1" x14ac:dyDescent="0.3">
      <c r="B832" s="444"/>
    </row>
    <row r="833" spans="2:2" ht="13.5" customHeight="1" x14ac:dyDescent="0.3">
      <c r="B833" s="444"/>
    </row>
    <row r="834" spans="2:2" ht="13.5" customHeight="1" x14ac:dyDescent="0.3">
      <c r="B834" s="444"/>
    </row>
    <row r="835" spans="2:2" ht="13.5" customHeight="1" x14ac:dyDescent="0.3">
      <c r="B835" s="444"/>
    </row>
    <row r="836" spans="2:2" ht="13.5" customHeight="1" x14ac:dyDescent="0.3">
      <c r="B836" s="444"/>
    </row>
    <row r="837" spans="2:2" ht="13.5" customHeight="1" x14ac:dyDescent="0.3">
      <c r="B837" s="444"/>
    </row>
    <row r="838" spans="2:2" ht="13.5" customHeight="1" x14ac:dyDescent="0.3">
      <c r="B838" s="444"/>
    </row>
    <row r="839" spans="2:2" ht="13.5" customHeight="1" x14ac:dyDescent="0.3">
      <c r="B839" s="444"/>
    </row>
    <row r="840" spans="2:2" ht="13.5" customHeight="1" x14ac:dyDescent="0.3">
      <c r="B840" s="444"/>
    </row>
    <row r="841" spans="2:2" ht="13.5" customHeight="1" x14ac:dyDescent="0.3">
      <c r="B841" s="444"/>
    </row>
    <row r="842" spans="2:2" ht="13.5" customHeight="1" x14ac:dyDescent="0.3">
      <c r="B842" s="444"/>
    </row>
    <row r="843" spans="2:2" ht="13.5" customHeight="1" x14ac:dyDescent="0.3">
      <c r="B843" s="444"/>
    </row>
    <row r="844" spans="2:2" ht="13.5" customHeight="1" x14ac:dyDescent="0.3">
      <c r="B844" s="444"/>
    </row>
    <row r="845" spans="2:2" ht="13.5" customHeight="1" x14ac:dyDescent="0.3">
      <c r="B845" s="444"/>
    </row>
    <row r="846" spans="2:2" ht="13.5" customHeight="1" x14ac:dyDescent="0.3">
      <c r="B846" s="444"/>
    </row>
    <row r="847" spans="2:2" ht="13.5" customHeight="1" x14ac:dyDescent="0.3">
      <c r="B847" s="444"/>
    </row>
    <row r="848" spans="2:2" ht="13.5" customHeight="1" x14ac:dyDescent="0.3">
      <c r="B848" s="444"/>
    </row>
    <row r="849" spans="2:2" ht="13.5" customHeight="1" x14ac:dyDescent="0.3">
      <c r="B849" s="444"/>
    </row>
    <row r="850" spans="2:2" ht="13.5" customHeight="1" x14ac:dyDescent="0.3">
      <c r="B850" s="444"/>
    </row>
    <row r="851" spans="2:2" ht="13.5" customHeight="1" x14ac:dyDescent="0.3">
      <c r="B851" s="444"/>
    </row>
    <row r="852" spans="2:2" ht="13.5" customHeight="1" x14ac:dyDescent="0.3">
      <c r="B852" s="444"/>
    </row>
    <row r="853" spans="2:2" ht="13.5" customHeight="1" x14ac:dyDescent="0.3">
      <c r="B853" s="444"/>
    </row>
    <row r="854" spans="2:2" ht="13.5" customHeight="1" x14ac:dyDescent="0.3">
      <c r="B854" s="444"/>
    </row>
    <row r="855" spans="2:2" ht="13.5" customHeight="1" x14ac:dyDescent="0.3">
      <c r="B855" s="444"/>
    </row>
    <row r="856" spans="2:2" ht="13.5" customHeight="1" x14ac:dyDescent="0.3">
      <c r="B856" s="444"/>
    </row>
    <row r="857" spans="2:2" ht="13.5" customHeight="1" x14ac:dyDescent="0.3">
      <c r="B857" s="444"/>
    </row>
    <row r="858" spans="2:2" ht="13.5" customHeight="1" x14ac:dyDescent="0.3">
      <c r="B858" s="444"/>
    </row>
    <row r="859" spans="2:2" ht="13.5" customHeight="1" x14ac:dyDescent="0.3">
      <c r="B859" s="444"/>
    </row>
    <row r="860" spans="2:2" ht="13.5" customHeight="1" x14ac:dyDescent="0.3">
      <c r="B860" s="444"/>
    </row>
    <row r="861" spans="2:2" ht="13.5" customHeight="1" x14ac:dyDescent="0.3">
      <c r="B861" s="444"/>
    </row>
    <row r="862" spans="2:2" ht="13.5" customHeight="1" x14ac:dyDescent="0.3">
      <c r="B862" s="444"/>
    </row>
    <row r="863" spans="2:2" ht="13.5" customHeight="1" x14ac:dyDescent="0.3">
      <c r="B863" s="444"/>
    </row>
    <row r="864" spans="2:2" ht="13.5" customHeight="1" x14ac:dyDescent="0.3">
      <c r="B864" s="444"/>
    </row>
    <row r="865" spans="2:2" ht="13.5" customHeight="1" x14ac:dyDescent="0.3">
      <c r="B865" s="444"/>
    </row>
    <row r="866" spans="2:2" ht="13.5" customHeight="1" x14ac:dyDescent="0.3">
      <c r="B866" s="444"/>
    </row>
    <row r="867" spans="2:2" ht="13.5" customHeight="1" x14ac:dyDescent="0.3">
      <c r="B867" s="444"/>
    </row>
    <row r="868" spans="2:2" ht="13.5" customHeight="1" x14ac:dyDescent="0.3">
      <c r="B868" s="444"/>
    </row>
    <row r="869" spans="2:2" ht="13.5" customHeight="1" x14ac:dyDescent="0.3">
      <c r="B869" s="444"/>
    </row>
    <row r="870" spans="2:2" ht="13.5" customHeight="1" x14ac:dyDescent="0.3">
      <c r="B870" s="444"/>
    </row>
    <row r="871" spans="2:2" ht="13.5" customHeight="1" x14ac:dyDescent="0.3">
      <c r="B871" s="444"/>
    </row>
    <row r="872" spans="2:2" ht="13.5" customHeight="1" x14ac:dyDescent="0.3">
      <c r="B872" s="444"/>
    </row>
    <row r="873" spans="2:2" ht="13.5" customHeight="1" x14ac:dyDescent="0.3">
      <c r="B873" s="444"/>
    </row>
    <row r="874" spans="2:2" ht="13.5" customHeight="1" x14ac:dyDescent="0.3">
      <c r="B874" s="444"/>
    </row>
    <row r="875" spans="2:2" ht="13.5" customHeight="1" x14ac:dyDescent="0.3">
      <c r="B875" s="444"/>
    </row>
    <row r="876" spans="2:2" ht="13.5" customHeight="1" x14ac:dyDescent="0.3">
      <c r="B876" s="444"/>
    </row>
    <row r="877" spans="2:2" ht="13.5" customHeight="1" x14ac:dyDescent="0.3">
      <c r="B877" s="444"/>
    </row>
    <row r="878" spans="2:2" ht="13.5" customHeight="1" x14ac:dyDescent="0.3">
      <c r="B878" s="444"/>
    </row>
    <row r="879" spans="2:2" ht="13.5" customHeight="1" x14ac:dyDescent="0.3">
      <c r="B879" s="444"/>
    </row>
    <row r="880" spans="2:2" ht="13.5" customHeight="1" x14ac:dyDescent="0.3">
      <c r="B880" s="444"/>
    </row>
    <row r="881" spans="2:2" ht="13.5" customHeight="1" x14ac:dyDescent="0.3">
      <c r="B881" s="444"/>
    </row>
    <row r="882" spans="2:2" ht="13.5" customHeight="1" x14ac:dyDescent="0.3">
      <c r="B882" s="444"/>
    </row>
    <row r="883" spans="2:2" ht="13.5" customHeight="1" x14ac:dyDescent="0.3">
      <c r="B883" s="444"/>
    </row>
    <row r="884" spans="2:2" ht="13.5" customHeight="1" x14ac:dyDescent="0.3">
      <c r="B884" s="444"/>
    </row>
    <row r="885" spans="2:2" ht="13.5" customHeight="1" x14ac:dyDescent="0.3">
      <c r="B885" s="444"/>
    </row>
    <row r="886" spans="2:2" ht="13.5" customHeight="1" x14ac:dyDescent="0.3">
      <c r="B886" s="444"/>
    </row>
    <row r="887" spans="2:2" ht="13.5" customHeight="1" x14ac:dyDescent="0.3">
      <c r="B887" s="444"/>
    </row>
    <row r="888" spans="2:2" ht="13.5" customHeight="1" x14ac:dyDescent="0.3">
      <c r="B888" s="444"/>
    </row>
    <row r="889" spans="2:2" ht="13.5" customHeight="1" x14ac:dyDescent="0.3">
      <c r="B889" s="444"/>
    </row>
    <row r="890" spans="2:2" ht="13.5" customHeight="1" x14ac:dyDescent="0.3">
      <c r="B890" s="444"/>
    </row>
    <row r="891" spans="2:2" ht="13.5" customHeight="1" x14ac:dyDescent="0.3">
      <c r="B891" s="444"/>
    </row>
    <row r="892" spans="2:2" ht="13.5" customHeight="1" x14ac:dyDescent="0.3">
      <c r="B892" s="444"/>
    </row>
    <row r="893" spans="2:2" ht="13.5" customHeight="1" x14ac:dyDescent="0.3">
      <c r="B893" s="444"/>
    </row>
    <row r="894" spans="2:2" ht="13.5" customHeight="1" x14ac:dyDescent="0.3">
      <c r="B894" s="444"/>
    </row>
    <row r="895" spans="2:2" ht="13.5" customHeight="1" x14ac:dyDescent="0.3">
      <c r="B895" s="444"/>
    </row>
    <row r="896" spans="2:2" ht="13.5" customHeight="1" x14ac:dyDescent="0.3">
      <c r="B896" s="444"/>
    </row>
    <row r="897" spans="2:2" ht="13.5" customHeight="1" x14ac:dyDescent="0.3">
      <c r="B897" s="444"/>
    </row>
    <row r="898" spans="2:2" ht="13.5" customHeight="1" x14ac:dyDescent="0.3">
      <c r="B898" s="444"/>
    </row>
    <row r="899" spans="2:2" ht="13.5" customHeight="1" x14ac:dyDescent="0.3">
      <c r="B899" s="444"/>
    </row>
    <row r="900" spans="2:2" ht="13.5" customHeight="1" x14ac:dyDescent="0.3">
      <c r="B900" s="444"/>
    </row>
    <row r="901" spans="2:2" ht="13.5" customHeight="1" x14ac:dyDescent="0.3">
      <c r="B901" s="444"/>
    </row>
    <row r="902" spans="2:2" ht="13.5" customHeight="1" x14ac:dyDescent="0.3">
      <c r="B902" s="444"/>
    </row>
    <row r="903" spans="2:2" ht="13.5" customHeight="1" x14ac:dyDescent="0.3">
      <c r="B903" s="444"/>
    </row>
    <row r="904" spans="2:2" ht="13.5" customHeight="1" x14ac:dyDescent="0.3">
      <c r="B904" s="444"/>
    </row>
    <row r="905" spans="2:2" ht="13.5" customHeight="1" x14ac:dyDescent="0.3">
      <c r="B905" s="444"/>
    </row>
    <row r="906" spans="2:2" ht="13.5" customHeight="1" x14ac:dyDescent="0.3">
      <c r="B906" s="444"/>
    </row>
    <row r="907" spans="2:2" ht="13.5" customHeight="1" x14ac:dyDescent="0.3">
      <c r="B907" s="444"/>
    </row>
    <row r="908" spans="2:2" ht="13.5" customHeight="1" x14ac:dyDescent="0.3">
      <c r="B908" s="444"/>
    </row>
    <row r="909" spans="2:2" ht="13.5" customHeight="1" x14ac:dyDescent="0.3">
      <c r="B909" s="444"/>
    </row>
    <row r="910" spans="2:2" ht="13.5" customHeight="1" x14ac:dyDescent="0.3">
      <c r="B910" s="444"/>
    </row>
    <row r="911" spans="2:2" ht="13.5" customHeight="1" x14ac:dyDescent="0.3">
      <c r="B911" s="444"/>
    </row>
    <row r="912" spans="2:2" ht="13.5" customHeight="1" x14ac:dyDescent="0.3">
      <c r="B912" s="444"/>
    </row>
    <row r="913" spans="2:2" ht="13.5" customHeight="1" x14ac:dyDescent="0.3">
      <c r="B913" s="444"/>
    </row>
    <row r="914" spans="2:2" ht="13.5" customHeight="1" x14ac:dyDescent="0.3">
      <c r="B914" s="444"/>
    </row>
    <row r="915" spans="2:2" ht="13.5" customHeight="1" x14ac:dyDescent="0.3">
      <c r="B915" s="444"/>
    </row>
    <row r="916" spans="2:2" ht="13.5" customHeight="1" x14ac:dyDescent="0.3">
      <c r="B916" s="444"/>
    </row>
    <row r="917" spans="2:2" ht="13.5" customHeight="1" x14ac:dyDescent="0.3">
      <c r="B917" s="444"/>
    </row>
    <row r="918" spans="2:2" ht="13.5" customHeight="1" x14ac:dyDescent="0.3">
      <c r="B918" s="444"/>
    </row>
    <row r="919" spans="2:2" ht="13.5" customHeight="1" x14ac:dyDescent="0.3">
      <c r="B919" s="444"/>
    </row>
    <row r="920" spans="2:2" ht="13.5" customHeight="1" x14ac:dyDescent="0.3">
      <c r="B920" s="444"/>
    </row>
    <row r="921" spans="2:2" ht="13.5" customHeight="1" x14ac:dyDescent="0.3">
      <c r="B921" s="444"/>
    </row>
    <row r="922" spans="2:2" ht="13.5" customHeight="1" x14ac:dyDescent="0.3">
      <c r="B922" s="444"/>
    </row>
    <row r="923" spans="2:2" ht="13.5" customHeight="1" x14ac:dyDescent="0.3">
      <c r="B923" s="444"/>
    </row>
    <row r="924" spans="2:2" ht="13.5" customHeight="1" x14ac:dyDescent="0.3">
      <c r="B924" s="444"/>
    </row>
    <row r="925" spans="2:2" ht="13.5" customHeight="1" x14ac:dyDescent="0.3">
      <c r="B925" s="444"/>
    </row>
    <row r="926" spans="2:2" ht="13.5" customHeight="1" x14ac:dyDescent="0.3">
      <c r="B926" s="444"/>
    </row>
    <row r="927" spans="2:2" ht="13.5" customHeight="1" x14ac:dyDescent="0.3">
      <c r="B927" s="444"/>
    </row>
    <row r="928" spans="2:2" ht="13.5" customHeight="1" x14ac:dyDescent="0.3">
      <c r="B928" s="444"/>
    </row>
    <row r="929" spans="2:2" ht="13.5" customHeight="1" x14ac:dyDescent="0.3">
      <c r="B929" s="444"/>
    </row>
    <row r="930" spans="2:2" ht="13.5" customHeight="1" x14ac:dyDescent="0.3">
      <c r="B930" s="444"/>
    </row>
    <row r="931" spans="2:2" ht="13.5" customHeight="1" x14ac:dyDescent="0.3">
      <c r="B931" s="444"/>
    </row>
    <row r="932" spans="2:2" ht="13.5" customHeight="1" x14ac:dyDescent="0.3">
      <c r="B932" s="444"/>
    </row>
    <row r="933" spans="2:2" ht="13.5" customHeight="1" x14ac:dyDescent="0.3">
      <c r="B933" s="444"/>
    </row>
    <row r="934" spans="2:2" ht="13.5" customHeight="1" x14ac:dyDescent="0.3">
      <c r="B934" s="444"/>
    </row>
    <row r="935" spans="2:2" ht="13.5" customHeight="1" x14ac:dyDescent="0.3">
      <c r="B935" s="444"/>
    </row>
    <row r="936" spans="2:2" ht="13.5" customHeight="1" x14ac:dyDescent="0.3">
      <c r="B936" s="444"/>
    </row>
    <row r="937" spans="2:2" ht="13.5" customHeight="1" x14ac:dyDescent="0.3">
      <c r="B937" s="444"/>
    </row>
    <row r="938" spans="2:2" ht="13.5" customHeight="1" x14ac:dyDescent="0.3">
      <c r="B938" s="444"/>
    </row>
    <row r="939" spans="2:2" ht="13.5" customHeight="1" x14ac:dyDescent="0.3">
      <c r="B939" s="444"/>
    </row>
    <row r="940" spans="2:2" ht="13.5" customHeight="1" x14ac:dyDescent="0.3">
      <c r="B940" s="444"/>
    </row>
    <row r="941" spans="2:2" ht="13.5" customHeight="1" x14ac:dyDescent="0.3">
      <c r="B941" s="444"/>
    </row>
    <row r="942" spans="2:2" ht="13.5" customHeight="1" x14ac:dyDescent="0.3">
      <c r="B942" s="444"/>
    </row>
    <row r="943" spans="2:2" ht="13.5" customHeight="1" x14ac:dyDescent="0.3">
      <c r="B943" s="444"/>
    </row>
    <row r="944" spans="2:2" ht="13.5" customHeight="1" x14ac:dyDescent="0.3">
      <c r="B944" s="444"/>
    </row>
    <row r="945" spans="2:2" ht="13.5" customHeight="1" x14ac:dyDescent="0.3">
      <c r="B945" s="444"/>
    </row>
    <row r="946" spans="2:2" ht="13.5" customHeight="1" x14ac:dyDescent="0.3">
      <c r="B946" s="444"/>
    </row>
    <row r="947" spans="2:2" ht="13.5" customHeight="1" x14ac:dyDescent="0.3">
      <c r="B947" s="444"/>
    </row>
    <row r="948" spans="2:2" ht="13.5" customHeight="1" x14ac:dyDescent="0.3">
      <c r="B948" s="444"/>
    </row>
    <row r="949" spans="2:2" ht="13.5" customHeight="1" x14ac:dyDescent="0.3">
      <c r="B949" s="444"/>
    </row>
    <row r="950" spans="2:2" ht="13.5" customHeight="1" x14ac:dyDescent="0.3">
      <c r="B950" s="444"/>
    </row>
    <row r="951" spans="2:2" ht="13.5" customHeight="1" x14ac:dyDescent="0.3">
      <c r="B951" s="444"/>
    </row>
    <row r="952" spans="2:2" ht="13.5" customHeight="1" x14ac:dyDescent="0.3">
      <c r="B952" s="444"/>
    </row>
    <row r="953" spans="2:2" ht="13.5" customHeight="1" x14ac:dyDescent="0.3">
      <c r="B953" s="444"/>
    </row>
    <row r="954" spans="2:2" ht="13.5" customHeight="1" x14ac:dyDescent="0.3">
      <c r="B954" s="444"/>
    </row>
    <row r="955" spans="2:2" ht="13.5" customHeight="1" x14ac:dyDescent="0.3">
      <c r="B955" s="444"/>
    </row>
    <row r="956" spans="2:2" ht="13.5" customHeight="1" x14ac:dyDescent="0.3">
      <c r="B956" s="444"/>
    </row>
    <row r="957" spans="2:2" ht="13.5" customHeight="1" x14ac:dyDescent="0.3">
      <c r="B957" s="444"/>
    </row>
    <row r="958" spans="2:2" ht="13.5" customHeight="1" x14ac:dyDescent="0.3">
      <c r="B958" s="444"/>
    </row>
    <row r="959" spans="2:2" ht="13.5" customHeight="1" x14ac:dyDescent="0.3">
      <c r="B959" s="444"/>
    </row>
    <row r="960" spans="2:2" ht="13.5" customHeight="1" x14ac:dyDescent="0.3">
      <c r="B960" s="444"/>
    </row>
    <row r="961" spans="2:2" ht="13.5" customHeight="1" x14ac:dyDescent="0.3">
      <c r="B961" s="444"/>
    </row>
    <row r="962" spans="2:2" ht="13.5" customHeight="1" x14ac:dyDescent="0.3">
      <c r="B962" s="444"/>
    </row>
    <row r="963" spans="2:2" ht="13.5" customHeight="1" x14ac:dyDescent="0.3">
      <c r="B963" s="444"/>
    </row>
    <row r="964" spans="2:2" ht="13.5" customHeight="1" x14ac:dyDescent="0.3">
      <c r="B964" s="444"/>
    </row>
    <row r="965" spans="2:2" ht="13.5" customHeight="1" x14ac:dyDescent="0.3">
      <c r="B965" s="444"/>
    </row>
    <row r="966" spans="2:2" ht="13.5" customHeight="1" x14ac:dyDescent="0.3">
      <c r="B966" s="444"/>
    </row>
    <row r="967" spans="2:2" ht="13.5" customHeight="1" x14ac:dyDescent="0.3">
      <c r="B967" s="444"/>
    </row>
    <row r="968" spans="2:2" ht="13.5" customHeight="1" x14ac:dyDescent="0.3">
      <c r="B968" s="444"/>
    </row>
    <row r="969" spans="2:2" ht="13.5" customHeight="1" x14ac:dyDescent="0.3">
      <c r="B969" s="444"/>
    </row>
    <row r="970" spans="2:2" ht="13.5" customHeight="1" x14ac:dyDescent="0.3">
      <c r="B970" s="444"/>
    </row>
    <row r="971" spans="2:2" ht="13.5" customHeight="1" x14ac:dyDescent="0.3">
      <c r="B971" s="444"/>
    </row>
    <row r="972" spans="2:2" ht="13.5" customHeight="1" x14ac:dyDescent="0.3">
      <c r="B972" s="444"/>
    </row>
    <row r="973" spans="2:2" ht="13.5" customHeight="1" x14ac:dyDescent="0.3">
      <c r="B973" s="444"/>
    </row>
    <row r="974" spans="2:2" ht="13.5" customHeight="1" x14ac:dyDescent="0.3">
      <c r="B974" s="444"/>
    </row>
    <row r="975" spans="2:2" ht="13.5" customHeight="1" x14ac:dyDescent="0.3">
      <c r="B975" s="444"/>
    </row>
    <row r="976" spans="2:2" ht="13.5" customHeight="1" x14ac:dyDescent="0.3">
      <c r="B976" s="444"/>
    </row>
    <row r="977" spans="2:2" ht="13.5" customHeight="1" x14ac:dyDescent="0.3">
      <c r="B977" s="444"/>
    </row>
    <row r="978" spans="2:2" ht="13.5" customHeight="1" x14ac:dyDescent="0.3">
      <c r="B978" s="444"/>
    </row>
    <row r="979" spans="2:2" ht="13.5" customHeight="1" x14ac:dyDescent="0.3">
      <c r="B979" s="444"/>
    </row>
    <row r="980" spans="2:2" ht="13.5" customHeight="1" x14ac:dyDescent="0.3">
      <c r="B980" s="444"/>
    </row>
    <row r="981" spans="2:2" ht="13.5" customHeight="1" x14ac:dyDescent="0.3">
      <c r="B981" s="444"/>
    </row>
    <row r="982" spans="2:2" ht="13.5" customHeight="1" x14ac:dyDescent="0.3">
      <c r="B982" s="444"/>
    </row>
    <row r="983" spans="2:2" ht="13.5" customHeight="1" x14ac:dyDescent="0.3">
      <c r="B983" s="444"/>
    </row>
    <row r="984" spans="2:2" ht="13.5" customHeight="1" x14ac:dyDescent="0.3">
      <c r="B984" s="444"/>
    </row>
    <row r="985" spans="2:2" ht="13.5" customHeight="1" x14ac:dyDescent="0.3">
      <c r="B985" s="444"/>
    </row>
    <row r="986" spans="2:2" ht="13.5" customHeight="1" x14ac:dyDescent="0.3">
      <c r="B986" s="444"/>
    </row>
    <row r="987" spans="2:2" ht="13.5" customHeight="1" x14ac:dyDescent="0.3">
      <c r="B987" s="444"/>
    </row>
    <row r="988" spans="2:2" ht="13.5" customHeight="1" x14ac:dyDescent="0.3">
      <c r="B988" s="444"/>
    </row>
    <row r="989" spans="2:2" ht="13.5" customHeight="1" x14ac:dyDescent="0.3">
      <c r="B989" s="444"/>
    </row>
    <row r="990" spans="2:2" ht="13.5" customHeight="1" x14ac:dyDescent="0.3">
      <c r="B990" s="444"/>
    </row>
    <row r="991" spans="2:2" ht="13.5" customHeight="1" x14ac:dyDescent="0.3">
      <c r="B991" s="444"/>
    </row>
    <row r="992" spans="2:2" ht="13.5" customHeight="1" x14ac:dyDescent="0.3">
      <c r="B992" s="444"/>
    </row>
    <row r="993" spans="2:2" ht="13.5" customHeight="1" x14ac:dyDescent="0.3">
      <c r="B993" s="444"/>
    </row>
    <row r="994" spans="2:2" ht="13.5" customHeight="1" x14ac:dyDescent="0.3">
      <c r="B994" s="444"/>
    </row>
    <row r="995" spans="2:2" ht="13.5" customHeight="1" x14ac:dyDescent="0.3">
      <c r="B995" s="444"/>
    </row>
    <row r="996" spans="2:2" ht="13.5" customHeight="1" x14ac:dyDescent="0.3">
      <c r="B996" s="444"/>
    </row>
    <row r="997" spans="2:2" ht="13.5" customHeight="1" x14ac:dyDescent="0.3">
      <c r="B997" s="444"/>
    </row>
    <row r="998" spans="2:2" ht="13.5" customHeight="1" x14ac:dyDescent="0.3">
      <c r="B998" s="444"/>
    </row>
    <row r="999" spans="2:2" ht="13.5" customHeight="1" x14ac:dyDescent="0.3">
      <c r="B999" s="444"/>
    </row>
  </sheetData>
  <mergeCells count="16">
    <mergeCell ref="C2:J2"/>
    <mergeCell ref="C4:F4"/>
    <mergeCell ref="D7:G7"/>
    <mergeCell ref="B7:C8"/>
    <mergeCell ref="B9:B11"/>
    <mergeCell ref="B12:B14"/>
    <mergeCell ref="B15:B17"/>
    <mergeCell ref="B18:B20"/>
    <mergeCell ref="B21:B23"/>
    <mergeCell ref="B24:B26"/>
    <mergeCell ref="B42:B44"/>
    <mergeCell ref="B27:B29"/>
    <mergeCell ref="B33:B35"/>
    <mergeCell ref="B36:B38"/>
    <mergeCell ref="B39:B41"/>
    <mergeCell ref="B30:B32"/>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1"/>
  <sheetViews>
    <sheetView rightToLeft="1" topLeftCell="A3" zoomScaleNormal="100" workbookViewId="0">
      <selection activeCell="B8" sqref="B8"/>
    </sheetView>
  </sheetViews>
  <sheetFormatPr defaultColWidth="8.58203125" defaultRowHeight="24" customHeight="1" x14ac:dyDescent="0.35"/>
  <cols>
    <col min="1" max="1" width="1.58203125" style="24" customWidth="1"/>
    <col min="2" max="2" width="8.58203125" style="24"/>
    <col min="3" max="3" width="6.58203125" style="181" customWidth="1"/>
    <col min="4" max="4" width="8.33203125" style="181" customWidth="1"/>
    <col min="5" max="5" width="8.58203125" style="181"/>
    <col min="6" max="6" width="20.83203125" style="24" customWidth="1"/>
    <col min="7" max="7" width="2.25" style="24" customWidth="1"/>
    <col min="8" max="8" width="0" style="24" hidden="1" customWidth="1"/>
    <col min="9" max="9" width="23.08203125" style="24" hidden="1" customWidth="1"/>
    <col min="10" max="10" width="16.5" style="24" customWidth="1"/>
    <col min="11" max="11" width="14.83203125" style="24" customWidth="1"/>
    <col min="12" max="12" width="8.58203125" style="181"/>
    <col min="13" max="13" width="8.33203125" style="181" customWidth="1"/>
    <col min="14" max="14" width="16.83203125" style="181" customWidth="1"/>
    <col min="15" max="16" width="8.58203125" style="181"/>
    <col min="17" max="16384" width="8.58203125" style="24"/>
  </cols>
  <sheetData>
    <row r="1" spans="1:14" ht="24" customHeight="1" x14ac:dyDescent="0.35">
      <c r="A1" s="1106" t="s">
        <v>236</v>
      </c>
      <c r="B1" s="1106"/>
      <c r="C1" s="1106"/>
      <c r="D1" s="1106"/>
      <c r="E1" s="1106"/>
      <c r="F1" s="1106"/>
      <c r="G1" s="1106"/>
      <c r="H1" s="1106"/>
      <c r="I1" s="1106"/>
      <c r="J1" s="1106"/>
      <c r="K1" s="1106"/>
      <c r="L1" s="1106"/>
      <c r="M1" s="1106"/>
      <c r="N1" s="1106"/>
    </row>
    <row r="2" spans="1:14" ht="24" customHeight="1" x14ac:dyDescent="0.35">
      <c r="A2" s="1106"/>
      <c r="B2" s="1106"/>
      <c r="C2" s="1106"/>
      <c r="D2" s="1106"/>
      <c r="E2" s="1106"/>
      <c r="F2" s="1106"/>
      <c r="G2" s="1106"/>
      <c r="H2" s="1106"/>
      <c r="I2" s="1106"/>
      <c r="J2" s="1106"/>
      <c r="K2" s="1106"/>
      <c r="L2" s="1106"/>
      <c r="M2" s="1106"/>
      <c r="N2" s="1106"/>
    </row>
    <row r="3" spans="1:14" ht="24" customHeight="1" x14ac:dyDescent="0.35">
      <c r="A3" s="1106"/>
      <c r="B3" s="1106"/>
      <c r="C3" s="1106"/>
      <c r="D3" s="1106"/>
      <c r="E3" s="1106"/>
      <c r="F3" s="1106"/>
      <c r="G3" s="1106"/>
      <c r="H3" s="1106"/>
      <c r="I3" s="1106"/>
      <c r="J3" s="1106"/>
      <c r="K3" s="1106"/>
      <c r="L3" s="1106"/>
      <c r="M3" s="1106"/>
      <c r="N3" s="1106"/>
    </row>
    <row r="4" spans="1:14" ht="24" customHeight="1" x14ac:dyDescent="0.35">
      <c r="A4" s="1106"/>
      <c r="B4" s="1106"/>
      <c r="C4" s="1106"/>
      <c r="D4" s="1106"/>
      <c r="E4" s="1106"/>
      <c r="F4" s="1106"/>
      <c r="G4" s="1106"/>
      <c r="H4" s="1106"/>
      <c r="I4" s="1106"/>
      <c r="J4" s="1106"/>
      <c r="K4" s="1106"/>
      <c r="L4" s="1106"/>
      <c r="M4" s="1106"/>
      <c r="N4" s="1106"/>
    </row>
    <row r="5" spans="1:14" ht="24" customHeight="1" thickBot="1" x14ac:dyDescent="0.4"/>
    <row r="6" spans="1:14" ht="24" customHeight="1" thickBot="1" x14ac:dyDescent="0.4">
      <c r="B6" s="182" t="s">
        <v>237</v>
      </c>
      <c r="C6" s="183"/>
      <c r="D6" s="183"/>
      <c r="E6" s="183"/>
      <c r="F6" s="184"/>
      <c r="G6" s="184"/>
      <c r="H6" s="184"/>
      <c r="I6" s="184"/>
      <c r="J6" s="184"/>
      <c r="K6" s="184"/>
      <c r="L6" s="183"/>
      <c r="M6" s="183"/>
      <c r="N6" s="185"/>
    </row>
    <row r="8" spans="1:14" ht="35.25" customHeight="1" x14ac:dyDescent="0.35">
      <c r="E8" s="1103" t="s">
        <v>238</v>
      </c>
      <c r="F8" s="1104"/>
      <c r="G8" s="186"/>
      <c r="H8" s="1105" t="s">
        <v>239</v>
      </c>
      <c r="I8" s="1105"/>
      <c r="J8" s="186"/>
      <c r="K8" s="187"/>
    </row>
    <row r="9" spans="1:14" ht="24" customHeight="1" x14ac:dyDescent="0.35">
      <c r="E9" s="1101" t="s">
        <v>240</v>
      </c>
      <c r="F9" s="1102"/>
      <c r="G9" s="188"/>
      <c r="H9" s="1102" t="s">
        <v>241</v>
      </c>
      <c r="I9" s="1102"/>
      <c r="J9" s="188"/>
      <c r="K9" s="189" t="s">
        <v>242</v>
      </c>
    </row>
    <row r="10" spans="1:14" ht="24" customHeight="1" x14ac:dyDescent="0.35">
      <c r="E10" s="1101" t="s">
        <v>243</v>
      </c>
      <c r="F10" s="1102"/>
      <c r="G10" s="188"/>
      <c r="H10" s="1102" t="s">
        <v>244</v>
      </c>
      <c r="I10" s="1102"/>
      <c r="J10" s="188"/>
      <c r="K10" s="189" t="s">
        <v>245</v>
      </c>
    </row>
    <row r="11" spans="1:14" ht="24" customHeight="1" x14ac:dyDescent="0.35">
      <c r="E11" s="1101" t="s">
        <v>246</v>
      </c>
      <c r="F11" s="1102"/>
      <c r="G11" s="188"/>
      <c r="H11" s="1102" t="s">
        <v>247</v>
      </c>
      <c r="I11" s="1102"/>
      <c r="J11" s="188"/>
      <c r="K11" s="189"/>
    </row>
    <row r="12" spans="1:14" ht="24" customHeight="1" x14ac:dyDescent="0.35">
      <c r="E12" s="1101"/>
      <c r="F12" s="1102"/>
      <c r="G12" s="188"/>
      <c r="H12" s="1102" t="s">
        <v>248</v>
      </c>
      <c r="I12" s="1102"/>
      <c r="J12" s="188"/>
      <c r="K12" s="189"/>
    </row>
    <row r="13" spans="1:14" ht="24" customHeight="1" x14ac:dyDescent="0.35">
      <c r="D13" s="196"/>
      <c r="E13" s="1097">
        <v>1</v>
      </c>
      <c r="F13" s="1098"/>
      <c r="G13" s="190"/>
      <c r="H13" s="1098">
        <f>+E13</f>
        <v>1</v>
      </c>
      <c r="I13" s="1098"/>
      <c r="J13" s="190"/>
      <c r="K13" s="191" t="s">
        <v>249</v>
      </c>
    </row>
    <row r="14" spans="1:14" ht="24" customHeight="1" x14ac:dyDescent="0.35">
      <c r="D14" s="196"/>
      <c r="E14" s="1097">
        <v>28</v>
      </c>
      <c r="F14" s="1098"/>
      <c r="G14" s="190"/>
      <c r="H14" s="1098">
        <f>+E14</f>
        <v>28</v>
      </c>
      <c r="I14" s="1098"/>
      <c r="J14" s="190"/>
      <c r="K14" s="191" t="s">
        <v>250</v>
      </c>
    </row>
    <row r="15" spans="1:14" ht="24" customHeight="1" x14ac:dyDescent="0.35">
      <c r="D15" s="196"/>
      <c r="E15" s="1097">
        <v>265</v>
      </c>
      <c r="F15" s="1098"/>
      <c r="G15" s="190"/>
      <c r="H15" s="1098">
        <f>+E15</f>
        <v>265</v>
      </c>
      <c r="I15" s="1098"/>
      <c r="J15" s="190"/>
      <c r="K15" s="191" t="s">
        <v>251</v>
      </c>
    </row>
    <row r="16" spans="1:14" ht="24" customHeight="1" x14ac:dyDescent="0.35">
      <c r="D16" s="59"/>
      <c r="E16" s="723"/>
      <c r="F16" s="723"/>
      <c r="G16" s="723"/>
      <c r="H16" s="723"/>
      <c r="I16" s="723"/>
      <c r="J16" s="724" t="s">
        <v>252</v>
      </c>
      <c r="K16" s="723"/>
    </row>
    <row r="17" spans="4:11" ht="24" customHeight="1" x14ac:dyDescent="0.35">
      <c r="D17" s="59"/>
      <c r="E17" s="1097">
        <v>10200</v>
      </c>
      <c r="F17" s="1098">
        <v>10900</v>
      </c>
      <c r="G17" s="190"/>
      <c r="H17" s="192"/>
      <c r="I17" s="192"/>
      <c r="J17" s="190" t="s">
        <v>253</v>
      </c>
      <c r="K17" s="191" t="s">
        <v>122</v>
      </c>
    </row>
    <row r="18" spans="4:11" ht="24" customHeight="1" x14ac:dyDescent="0.35">
      <c r="D18" s="59"/>
      <c r="E18" s="1097">
        <v>1760</v>
      </c>
      <c r="F18" s="1098"/>
      <c r="G18" s="190"/>
      <c r="H18" s="192"/>
      <c r="I18" s="192"/>
      <c r="J18" s="190"/>
      <c r="K18" s="191" t="s">
        <v>114</v>
      </c>
    </row>
    <row r="19" spans="4:11" ht="24" customHeight="1" x14ac:dyDescent="0.35">
      <c r="D19" s="59"/>
      <c r="E19" s="1097">
        <v>79</v>
      </c>
      <c r="F19" s="1098"/>
      <c r="G19" s="190"/>
      <c r="H19" s="192"/>
      <c r="I19" s="192"/>
      <c r="J19" s="190" t="s">
        <v>254</v>
      </c>
      <c r="K19" s="191" t="s">
        <v>123</v>
      </c>
    </row>
    <row r="20" spans="4:11" ht="24" customHeight="1" x14ac:dyDescent="0.35">
      <c r="D20" s="196"/>
      <c r="E20" s="1097">
        <v>12400</v>
      </c>
      <c r="F20" s="1098"/>
      <c r="G20" s="190"/>
      <c r="H20" s="1098">
        <f>+E20</f>
        <v>12400</v>
      </c>
      <c r="I20" s="1098"/>
      <c r="J20" s="190"/>
      <c r="K20" s="191" t="s">
        <v>255</v>
      </c>
    </row>
    <row r="21" spans="4:11" ht="24" customHeight="1" x14ac:dyDescent="0.35">
      <c r="D21" s="196"/>
      <c r="E21" s="1097">
        <v>677</v>
      </c>
      <c r="F21" s="1098"/>
      <c r="G21" s="190"/>
      <c r="H21" s="1098">
        <f t="shared" ref="H21:H38" si="0">+E21</f>
        <v>677</v>
      </c>
      <c r="I21" s="1098"/>
      <c r="J21" s="190"/>
      <c r="K21" s="191" t="s">
        <v>256</v>
      </c>
    </row>
    <row r="22" spans="4:11" ht="24" customHeight="1" x14ac:dyDescent="0.35">
      <c r="D22" s="59"/>
      <c r="E22" s="1097">
        <v>116</v>
      </c>
      <c r="F22" s="1098"/>
      <c r="G22" s="190"/>
      <c r="H22" s="1098">
        <f t="shared" si="0"/>
        <v>116</v>
      </c>
      <c r="I22" s="1098"/>
      <c r="J22" s="190"/>
      <c r="K22" s="191" t="s">
        <v>257</v>
      </c>
    </row>
    <row r="23" spans="4:11" ht="24" customHeight="1" x14ac:dyDescent="0.35">
      <c r="D23" s="196"/>
      <c r="E23" s="1097">
        <v>3170</v>
      </c>
      <c r="F23" s="1098"/>
      <c r="G23" s="190"/>
      <c r="H23" s="1098">
        <f t="shared" si="0"/>
        <v>3170</v>
      </c>
      <c r="I23" s="1098"/>
      <c r="J23" s="190"/>
      <c r="K23" s="191" t="s">
        <v>258</v>
      </c>
    </row>
    <row r="24" spans="4:11" ht="24" customHeight="1" x14ac:dyDescent="0.35">
      <c r="D24" s="196"/>
      <c r="E24" s="1097">
        <v>1120</v>
      </c>
      <c r="F24" s="1098"/>
      <c r="G24" s="190"/>
      <c r="H24" s="1098">
        <f t="shared" si="0"/>
        <v>1120</v>
      </c>
      <c r="I24" s="1098"/>
      <c r="J24" s="190"/>
      <c r="K24" s="191" t="s">
        <v>259</v>
      </c>
    </row>
    <row r="25" spans="4:11" ht="24" customHeight="1" x14ac:dyDescent="0.35">
      <c r="D25" s="196"/>
      <c r="E25" s="1097">
        <v>1300</v>
      </c>
      <c r="F25" s="1098"/>
      <c r="G25" s="190"/>
      <c r="H25" s="1098">
        <f t="shared" si="0"/>
        <v>1300</v>
      </c>
      <c r="I25" s="1098"/>
      <c r="J25" s="190"/>
      <c r="K25" s="191" t="s">
        <v>260</v>
      </c>
    </row>
    <row r="26" spans="4:11" ht="24" customHeight="1" x14ac:dyDescent="0.35">
      <c r="D26" s="196"/>
      <c r="E26" s="1097">
        <v>328</v>
      </c>
      <c r="F26" s="1098"/>
      <c r="G26" s="190"/>
      <c r="H26" s="1098">
        <f t="shared" si="0"/>
        <v>328</v>
      </c>
      <c r="I26" s="1098"/>
      <c r="J26" s="190"/>
      <c r="K26" s="191" t="s">
        <v>261</v>
      </c>
    </row>
    <row r="27" spans="4:11" ht="24" customHeight="1" x14ac:dyDescent="0.35">
      <c r="D27" s="196"/>
      <c r="E27" s="1097">
        <v>4800</v>
      </c>
      <c r="F27" s="1098"/>
      <c r="G27" s="190"/>
      <c r="H27" s="1098">
        <f t="shared" si="0"/>
        <v>4800</v>
      </c>
      <c r="I27" s="1098"/>
      <c r="J27" s="190"/>
      <c r="K27" s="191" t="s">
        <v>262</v>
      </c>
    </row>
    <row r="28" spans="4:11" ht="24" customHeight="1" x14ac:dyDescent="0.35">
      <c r="D28" s="59"/>
      <c r="E28" s="1097">
        <v>16</v>
      </c>
      <c r="F28" s="1098"/>
      <c r="G28" s="190"/>
      <c r="H28" s="1098">
        <f t="shared" si="0"/>
        <v>16</v>
      </c>
      <c r="I28" s="1098"/>
      <c r="J28" s="190"/>
      <c r="K28" s="191" t="s">
        <v>263</v>
      </c>
    </row>
    <row r="29" spans="4:11" ht="24" customHeight="1" x14ac:dyDescent="0.35">
      <c r="D29" s="196"/>
      <c r="E29" s="1097">
        <v>138</v>
      </c>
      <c r="F29" s="1098"/>
      <c r="G29" s="190"/>
      <c r="H29" s="1098">
        <f t="shared" si="0"/>
        <v>138</v>
      </c>
      <c r="I29" s="1098"/>
      <c r="J29" s="190"/>
      <c r="K29" s="191" t="s">
        <v>264</v>
      </c>
    </row>
    <row r="30" spans="4:11" ht="24" customHeight="1" x14ac:dyDescent="0.35">
      <c r="D30" s="59"/>
      <c r="E30" s="1097">
        <v>4</v>
      </c>
      <c r="F30" s="1098"/>
      <c r="G30" s="190"/>
      <c r="H30" s="1098">
        <f t="shared" si="0"/>
        <v>4</v>
      </c>
      <c r="I30" s="1098"/>
      <c r="J30" s="190"/>
      <c r="K30" s="191" t="s">
        <v>265</v>
      </c>
    </row>
    <row r="31" spans="4:11" ht="24" customHeight="1" x14ac:dyDescent="0.35">
      <c r="D31" s="196"/>
      <c r="E31" s="1097">
        <v>3350</v>
      </c>
      <c r="F31" s="1098"/>
      <c r="G31" s="190"/>
      <c r="H31" s="1098">
        <f t="shared" si="0"/>
        <v>3350</v>
      </c>
      <c r="I31" s="1098"/>
      <c r="J31" s="190"/>
      <c r="K31" s="191" t="s">
        <v>266</v>
      </c>
    </row>
    <row r="32" spans="4:11" ht="24" customHeight="1" x14ac:dyDescent="0.35">
      <c r="D32" s="59"/>
      <c r="E32" s="1097">
        <v>1210</v>
      </c>
      <c r="F32" s="1098"/>
      <c r="G32" s="190"/>
      <c r="H32" s="1098">
        <f t="shared" si="0"/>
        <v>1210</v>
      </c>
      <c r="I32" s="1098"/>
      <c r="J32" s="190"/>
      <c r="K32" s="191" t="s">
        <v>267</v>
      </c>
    </row>
    <row r="33" spans="4:17" ht="24" customHeight="1" x14ac:dyDescent="0.35">
      <c r="D33" s="59"/>
      <c r="E33" s="1097">
        <v>1330</v>
      </c>
      <c r="F33" s="1098"/>
      <c r="G33" s="190"/>
      <c r="H33" s="1098">
        <f t="shared" si="0"/>
        <v>1330</v>
      </c>
      <c r="I33" s="1098"/>
      <c r="J33" s="190"/>
      <c r="K33" s="191" t="s">
        <v>268</v>
      </c>
    </row>
    <row r="34" spans="4:17" ht="42" customHeight="1" x14ac:dyDescent="0.35">
      <c r="D34" s="196"/>
      <c r="E34" s="1097">
        <v>8060</v>
      </c>
      <c r="F34" s="1098"/>
      <c r="G34" s="190"/>
      <c r="H34" s="1098">
        <f t="shared" si="0"/>
        <v>8060</v>
      </c>
      <c r="I34" s="1098"/>
      <c r="J34" s="190"/>
      <c r="K34" s="191" t="s">
        <v>269</v>
      </c>
    </row>
    <row r="35" spans="4:17" ht="24" customHeight="1" x14ac:dyDescent="0.35">
      <c r="D35" s="196"/>
      <c r="E35" s="1097">
        <v>716</v>
      </c>
      <c r="F35" s="1098"/>
      <c r="G35" s="190"/>
      <c r="H35" s="1098">
        <f t="shared" si="0"/>
        <v>716</v>
      </c>
      <c r="I35" s="1098"/>
      <c r="J35" s="190"/>
      <c r="K35" s="191" t="s">
        <v>270</v>
      </c>
    </row>
    <row r="36" spans="4:17" ht="24" customHeight="1" x14ac:dyDescent="0.35">
      <c r="D36" s="59"/>
      <c r="E36" s="1097">
        <v>858</v>
      </c>
      <c r="F36" s="1098"/>
      <c r="G36" s="190"/>
      <c r="H36" s="1098">
        <f t="shared" si="0"/>
        <v>858</v>
      </c>
      <c r="I36" s="1098"/>
      <c r="J36" s="190"/>
      <c r="K36" s="191" t="s">
        <v>271</v>
      </c>
    </row>
    <row r="37" spans="4:17" ht="24" customHeight="1" x14ac:dyDescent="0.35">
      <c r="D37" s="59"/>
      <c r="E37" s="1097">
        <v>804</v>
      </c>
      <c r="F37" s="1098"/>
      <c r="G37" s="190"/>
      <c r="H37" s="1098">
        <f t="shared" si="0"/>
        <v>804</v>
      </c>
      <c r="I37" s="1098"/>
      <c r="J37" s="190"/>
      <c r="K37" s="191" t="s">
        <v>272</v>
      </c>
    </row>
    <row r="38" spans="4:17" ht="24" customHeight="1" x14ac:dyDescent="0.35">
      <c r="D38" s="196"/>
      <c r="E38" s="1097">
        <v>1650</v>
      </c>
      <c r="F38" s="1098"/>
      <c r="G38" s="190"/>
      <c r="H38" s="1098">
        <f t="shared" si="0"/>
        <v>1650</v>
      </c>
      <c r="I38" s="1098"/>
      <c r="J38" s="190"/>
      <c r="K38" s="191" t="s">
        <v>273</v>
      </c>
    </row>
    <row r="39" spans="4:17" ht="24" customHeight="1" x14ac:dyDescent="0.35">
      <c r="D39" s="59"/>
      <c r="E39" s="721"/>
      <c r="F39" s="721"/>
      <c r="G39" s="721"/>
      <c r="H39" s="721"/>
      <c r="I39" s="721"/>
      <c r="J39" s="722" t="s">
        <v>274</v>
      </c>
      <c r="K39" s="721"/>
    </row>
    <row r="40" spans="4:17" ht="24" customHeight="1" x14ac:dyDescent="0.35">
      <c r="D40" s="196"/>
      <c r="E40" s="1097">
        <v>6630</v>
      </c>
      <c r="F40" s="1098"/>
      <c r="G40" s="190"/>
      <c r="H40" s="1098">
        <f>+E40</f>
        <v>6630</v>
      </c>
      <c r="I40" s="1098"/>
      <c r="J40" s="190" t="s">
        <v>127</v>
      </c>
      <c r="K40" s="191" t="s">
        <v>275</v>
      </c>
    </row>
    <row r="41" spans="4:17" ht="24" customHeight="1" x14ac:dyDescent="0.35">
      <c r="D41" s="196"/>
      <c r="E41" s="1097">
        <v>11100</v>
      </c>
      <c r="F41" s="1098"/>
      <c r="G41" s="190"/>
      <c r="H41" s="1098">
        <f t="shared" ref="H41:H50" si="1">+E41</f>
        <v>11100</v>
      </c>
      <c r="I41" s="1098"/>
      <c r="J41" s="190" t="s">
        <v>126</v>
      </c>
      <c r="K41" s="191" t="s">
        <v>276</v>
      </c>
    </row>
    <row r="42" spans="4:17" ht="24" customHeight="1" x14ac:dyDescent="0.35">
      <c r="D42" s="196"/>
      <c r="E42" s="1097">
        <v>8900</v>
      </c>
      <c r="F42" s="1098"/>
      <c r="G42" s="190"/>
      <c r="H42" s="1098">
        <f t="shared" si="1"/>
        <v>8900</v>
      </c>
      <c r="I42" s="1098"/>
      <c r="J42" s="190" t="s">
        <v>128</v>
      </c>
      <c r="K42" s="191" t="s">
        <v>277</v>
      </c>
    </row>
    <row r="43" spans="4:17" ht="24" customHeight="1" x14ac:dyDescent="0.35">
      <c r="D43" s="196"/>
      <c r="E43" s="1097">
        <v>9540</v>
      </c>
      <c r="F43" s="1098"/>
      <c r="G43" s="190"/>
      <c r="H43" s="1098">
        <f t="shared" si="1"/>
        <v>9540</v>
      </c>
      <c r="I43" s="1098"/>
      <c r="J43" s="190" t="s">
        <v>129</v>
      </c>
      <c r="K43" s="191" t="s">
        <v>278</v>
      </c>
    </row>
    <row r="44" spans="4:17" ht="24" customHeight="1" x14ac:dyDescent="0.35">
      <c r="D44" s="196"/>
      <c r="E44" s="1097">
        <v>9200</v>
      </c>
      <c r="F44" s="1098"/>
      <c r="G44" s="190"/>
      <c r="H44" s="1098">
        <f t="shared" si="1"/>
        <v>9200</v>
      </c>
      <c r="I44" s="1098"/>
      <c r="J44" s="190" t="s">
        <v>279</v>
      </c>
      <c r="K44" s="191" t="s">
        <v>280</v>
      </c>
    </row>
    <row r="45" spans="4:17" ht="24" customHeight="1" x14ac:dyDescent="0.35">
      <c r="D45" s="196"/>
      <c r="E45" s="1097">
        <v>8550</v>
      </c>
      <c r="F45" s="1098"/>
      <c r="G45" s="190"/>
      <c r="H45" s="1098">
        <f t="shared" si="1"/>
        <v>8550</v>
      </c>
      <c r="I45" s="1098"/>
      <c r="J45" s="190"/>
      <c r="K45" s="191" t="s">
        <v>281</v>
      </c>
    </row>
    <row r="46" spans="4:17" ht="24" customHeight="1" x14ac:dyDescent="0.35">
      <c r="D46" s="196"/>
      <c r="E46" s="1097">
        <v>7910</v>
      </c>
      <c r="F46" s="1098"/>
      <c r="G46" s="190"/>
      <c r="H46" s="1098">
        <f t="shared" si="1"/>
        <v>7910</v>
      </c>
      <c r="I46" s="1098"/>
      <c r="J46" s="190" t="s">
        <v>282</v>
      </c>
      <c r="K46" s="191" t="s">
        <v>283</v>
      </c>
    </row>
    <row r="47" spans="4:17" ht="24" customHeight="1" x14ac:dyDescent="0.35">
      <c r="D47" s="59"/>
      <c r="E47" s="1097">
        <v>7190</v>
      </c>
      <c r="F47" s="1098"/>
      <c r="G47" s="190"/>
      <c r="H47" s="1098">
        <f t="shared" si="1"/>
        <v>7190</v>
      </c>
      <c r="I47" s="1098"/>
      <c r="J47" s="190"/>
      <c r="K47" s="191" t="s">
        <v>284</v>
      </c>
    </row>
    <row r="48" spans="4:17" ht="24" customHeight="1" x14ac:dyDescent="0.35">
      <c r="D48" s="59"/>
      <c r="E48" s="1097">
        <v>16100</v>
      </c>
      <c r="F48" s="1098"/>
      <c r="G48" s="190"/>
      <c r="H48" s="1098">
        <f t="shared" si="1"/>
        <v>16100</v>
      </c>
      <c r="I48" s="1098"/>
      <c r="J48" s="190"/>
      <c r="K48" s="191" t="s">
        <v>285</v>
      </c>
      <c r="Q48" s="193"/>
    </row>
    <row r="49" spans="4:11" ht="24" customHeight="1" x14ac:dyDescent="0.35">
      <c r="D49" s="196"/>
      <c r="E49" s="1097">
        <v>23500</v>
      </c>
      <c r="F49" s="1098"/>
      <c r="G49" s="190"/>
      <c r="H49" s="1098">
        <f t="shared" si="1"/>
        <v>23500</v>
      </c>
      <c r="I49" s="1098"/>
      <c r="J49" s="190"/>
      <c r="K49" s="191" t="s">
        <v>286</v>
      </c>
    </row>
    <row r="50" spans="4:11" ht="24" customHeight="1" x14ac:dyDescent="0.35">
      <c r="D50" s="59"/>
      <c r="E50" s="1099">
        <v>17400</v>
      </c>
      <c r="F50" s="1100"/>
      <c r="G50" s="194"/>
      <c r="H50" s="1098">
        <f t="shared" si="1"/>
        <v>17400</v>
      </c>
      <c r="I50" s="1098"/>
      <c r="J50" s="194"/>
      <c r="K50" s="195" t="s">
        <v>287</v>
      </c>
    </row>
    <row r="51" spans="4:11" ht="24" customHeight="1" x14ac:dyDescent="0.35">
      <c r="D51" s="196"/>
    </row>
  </sheetData>
  <sheetProtection algorithmName="SHA-512" hashValue="/0LNM2pX+ZmWWO1LNM++ewT/8duCSZ3c/uocFosBZ56oeg6BSKtc2Ilgk9Sw5czisNcZoDCkZGO8MzU8U3ccIQ==" saltValue="Vsib4O0YU5prLScLoedRQQ==" spinCount="100000" sheet="1" selectLockedCells="1"/>
  <mergeCells count="80">
    <mergeCell ref="E8:F8"/>
    <mergeCell ref="H8:I8"/>
    <mergeCell ref="E9:F9"/>
    <mergeCell ref="H9:I9"/>
    <mergeCell ref="A1:N4"/>
    <mergeCell ref="E10:F10"/>
    <mergeCell ref="H10:I10"/>
    <mergeCell ref="E11:F11"/>
    <mergeCell ref="H11:I11"/>
    <mergeCell ref="E12:F12"/>
    <mergeCell ref="H12:I12"/>
    <mergeCell ref="E13:F13"/>
    <mergeCell ref="H13:I13"/>
    <mergeCell ref="E14:F14"/>
    <mergeCell ref="H14:I14"/>
    <mergeCell ref="E15:F15"/>
    <mergeCell ref="H15:I15"/>
    <mergeCell ref="E17:F17"/>
    <mergeCell ref="E18:F18"/>
    <mergeCell ref="E19:F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42:F42"/>
    <mergeCell ref="H42:I42"/>
    <mergeCell ref="E36:F36"/>
    <mergeCell ref="H36:I36"/>
    <mergeCell ref="E37:F37"/>
    <mergeCell ref="H37:I37"/>
    <mergeCell ref="E38:F38"/>
    <mergeCell ref="H38:I38"/>
    <mergeCell ref="E40:F40"/>
    <mergeCell ref="H40:I40"/>
    <mergeCell ref="E41:F41"/>
    <mergeCell ref="H41:I41"/>
    <mergeCell ref="E43:F43"/>
    <mergeCell ref="H43:I43"/>
    <mergeCell ref="E44:F44"/>
    <mergeCell ref="H44:I44"/>
    <mergeCell ref="E45:F45"/>
    <mergeCell ref="H45:I45"/>
    <mergeCell ref="E49:F49"/>
    <mergeCell ref="H49:I49"/>
    <mergeCell ref="E50:F50"/>
    <mergeCell ref="H50:I50"/>
    <mergeCell ref="E46:F46"/>
    <mergeCell ref="H46:I46"/>
    <mergeCell ref="E47:F47"/>
    <mergeCell ref="H47:I47"/>
    <mergeCell ref="E48:F48"/>
    <mergeCell ref="H48:I48"/>
  </mergeCells>
  <pageMargins left="0.70866141732283472" right="0.70866141732283472" top="0.74803149606299213" bottom="0.74803149606299213" header="0.31496062992125984" footer="0.31496062992125984"/>
  <pageSetup paperSize="9" scale="68" orientation="landscape" r:id="rId1"/>
  <headerFoot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Y1001"/>
  <sheetViews>
    <sheetView rightToLeft="1" topLeftCell="G1" zoomScale="90" zoomScaleNormal="90" workbookViewId="0">
      <selection activeCell="C16" sqref="C16"/>
    </sheetView>
  </sheetViews>
  <sheetFormatPr defaultColWidth="12.58203125" defaultRowHeight="15" customHeight="1" x14ac:dyDescent="0.3"/>
  <cols>
    <col min="1" max="5" width="8.58203125" style="445" customWidth="1"/>
    <col min="6" max="6" width="13.08203125" style="445" customWidth="1"/>
    <col min="7" max="9" width="8.58203125" style="445" customWidth="1"/>
    <col min="10" max="10" width="12" style="445" customWidth="1"/>
    <col min="11" max="11" width="5.83203125" style="445" customWidth="1"/>
    <col min="12" max="12" width="5" style="445" customWidth="1"/>
    <col min="13" max="19" width="8.58203125" style="445" customWidth="1"/>
    <col min="20" max="20" width="16.25" style="445" customWidth="1"/>
    <col min="21" max="21" width="12.75" style="445" customWidth="1"/>
    <col min="22" max="22" width="11.83203125" style="445" customWidth="1"/>
    <col min="23" max="26" width="8.58203125" style="445" customWidth="1"/>
    <col min="27" max="16384" width="12.58203125" style="445"/>
  </cols>
  <sheetData>
    <row r="1" spans="6:24" ht="15" customHeight="1" x14ac:dyDescent="0.3">
      <c r="J1" s="445">
        <v>2024</v>
      </c>
    </row>
    <row r="2" spans="6:24" ht="13.5" customHeight="1" x14ac:dyDescent="0.3">
      <c r="J2" s="479">
        <v>2023</v>
      </c>
    </row>
    <row r="3" spans="6:24" ht="13.5" customHeight="1" x14ac:dyDescent="0.3">
      <c r="J3" s="479">
        <v>2022</v>
      </c>
    </row>
    <row r="4" spans="6:24" ht="13.5" customHeight="1" x14ac:dyDescent="0.3">
      <c r="J4" s="479">
        <v>2021</v>
      </c>
    </row>
    <row r="5" spans="6:24" ht="13.5" customHeight="1" x14ac:dyDescent="0.3">
      <c r="J5" s="479">
        <v>2020</v>
      </c>
    </row>
    <row r="6" spans="6:24" ht="13.5" customHeight="1" x14ac:dyDescent="0.3">
      <c r="J6" s="479">
        <v>2019</v>
      </c>
    </row>
    <row r="7" spans="6:24" ht="13.5" customHeight="1" x14ac:dyDescent="0.3">
      <c r="J7" s="479">
        <v>2018</v>
      </c>
    </row>
    <row r="8" spans="6:24" ht="13.5" customHeight="1" x14ac:dyDescent="0.3">
      <c r="J8" s="479">
        <v>2017</v>
      </c>
    </row>
    <row r="9" spans="6:24" ht="13.5" customHeight="1" x14ac:dyDescent="0.3">
      <c r="J9" s="479">
        <v>2016</v>
      </c>
      <c r="U9" s="479" t="s">
        <v>63</v>
      </c>
    </row>
    <row r="10" spans="6:24" ht="13.5" customHeight="1" x14ac:dyDescent="0.3">
      <c r="J10" s="479">
        <v>2015</v>
      </c>
      <c r="P10" s="479" t="s">
        <v>6</v>
      </c>
      <c r="U10" s="479" t="s">
        <v>64</v>
      </c>
    </row>
    <row r="11" spans="6:24" ht="36" customHeight="1" x14ac:dyDescent="0.3">
      <c r="F11" s="480" t="s">
        <v>7</v>
      </c>
      <c r="G11" s="481"/>
      <c r="J11" s="479">
        <v>2014</v>
      </c>
      <c r="M11" s="479"/>
      <c r="P11" s="482" t="s">
        <v>24</v>
      </c>
      <c r="T11" s="483" t="s">
        <v>65</v>
      </c>
      <c r="U11" s="484" t="s">
        <v>7</v>
      </c>
      <c r="V11" s="485" t="s">
        <v>66</v>
      </c>
      <c r="W11" s="486"/>
      <c r="X11" s="487"/>
    </row>
    <row r="12" spans="6:24" ht="13.5" customHeight="1" x14ac:dyDescent="0.3">
      <c r="F12" s="488" t="s">
        <v>8</v>
      </c>
      <c r="G12" s="481"/>
      <c r="J12" s="479">
        <v>2013</v>
      </c>
      <c r="M12" s="479" t="s">
        <v>16</v>
      </c>
      <c r="P12" s="479" t="s">
        <v>25</v>
      </c>
      <c r="T12" s="489"/>
      <c r="U12" s="480" t="s">
        <v>7</v>
      </c>
      <c r="V12" s="480" t="s">
        <v>8</v>
      </c>
      <c r="W12" s="480" t="s">
        <v>228</v>
      </c>
      <c r="X12" s="480" t="s">
        <v>10</v>
      </c>
    </row>
    <row r="13" spans="6:24" ht="13.5" customHeight="1" x14ac:dyDescent="0.3">
      <c r="F13" s="480" t="s">
        <v>228</v>
      </c>
      <c r="G13" s="481"/>
      <c r="J13" s="479">
        <v>2012</v>
      </c>
      <c r="M13" s="479" t="s">
        <v>17</v>
      </c>
      <c r="P13" s="479" t="s">
        <v>26</v>
      </c>
      <c r="T13" s="479" t="s">
        <v>24</v>
      </c>
      <c r="U13" s="490">
        <v>0.9</v>
      </c>
      <c r="V13" s="490">
        <v>0.54300000000000004</v>
      </c>
      <c r="W13" s="490">
        <v>0.29599999999999999</v>
      </c>
      <c r="X13" s="490">
        <v>0.68100000000000005</v>
      </c>
    </row>
    <row r="14" spans="6:24" ht="13.5" customHeight="1" x14ac:dyDescent="0.3">
      <c r="F14" s="488" t="s">
        <v>10</v>
      </c>
      <c r="G14" s="481"/>
      <c r="J14" s="479">
        <v>2011</v>
      </c>
      <c r="M14" s="479"/>
      <c r="P14" s="479" t="s">
        <v>67</v>
      </c>
      <c r="T14" s="479" t="s">
        <v>25</v>
      </c>
      <c r="U14" s="490">
        <v>0.26500000000000001</v>
      </c>
      <c r="V14" s="490">
        <v>0.312</v>
      </c>
      <c r="W14" s="490">
        <v>0.21</v>
      </c>
      <c r="X14" s="490">
        <v>0.39300000000000002</v>
      </c>
    </row>
    <row r="15" spans="6:24" ht="13.5" customHeight="1" x14ac:dyDescent="0.3">
      <c r="F15" s="491"/>
      <c r="J15" s="479">
        <v>2010</v>
      </c>
      <c r="M15" s="479"/>
      <c r="P15" s="479" t="s">
        <v>28</v>
      </c>
      <c r="T15" s="479" t="s">
        <v>26</v>
      </c>
      <c r="U15" s="490">
        <v>0.11899999999999999</v>
      </c>
      <c r="V15" s="490">
        <v>0.14699999999999999</v>
      </c>
      <c r="W15" s="490">
        <v>0.115</v>
      </c>
      <c r="X15" s="492">
        <v>0.19600000000000001</v>
      </c>
    </row>
    <row r="16" spans="6:24" ht="13.5" customHeight="1" x14ac:dyDescent="0.3">
      <c r="J16" s="479">
        <v>2009</v>
      </c>
      <c r="M16" s="479"/>
      <c r="P16" s="479" t="s">
        <v>68</v>
      </c>
      <c r="T16" s="493" t="s">
        <v>27</v>
      </c>
      <c r="U16" s="478">
        <f>U15*0.02</f>
        <v>2.3799999999999997E-3</v>
      </c>
      <c r="V16" s="478">
        <f>V15*0.02</f>
        <v>2.9399999999999999E-3</v>
      </c>
      <c r="W16" s="478">
        <f>W15*0.02</f>
        <v>2.3E-3</v>
      </c>
      <c r="X16" s="478">
        <f>X15*0.02</f>
        <v>3.9199999999999999E-3</v>
      </c>
    </row>
    <row r="17" spans="3:25" ht="13.5" customHeight="1" x14ac:dyDescent="0.3">
      <c r="J17" s="479">
        <v>2008</v>
      </c>
      <c r="M17" s="479" t="s">
        <v>97</v>
      </c>
      <c r="P17" s="479" t="s">
        <v>30</v>
      </c>
      <c r="T17" s="479" t="s">
        <v>28</v>
      </c>
      <c r="U17" s="494">
        <v>0.11799999999999999</v>
      </c>
      <c r="V17" s="494">
        <v>0.13400000000000001</v>
      </c>
      <c r="W17" s="494">
        <v>0.108</v>
      </c>
      <c r="X17" s="495">
        <v>0.159</v>
      </c>
      <c r="Y17" s="444"/>
    </row>
    <row r="18" spans="3:25" ht="13.5" customHeight="1" x14ac:dyDescent="0.3">
      <c r="F18" s="479" t="s">
        <v>69</v>
      </c>
      <c r="J18" s="479">
        <v>2007</v>
      </c>
      <c r="M18" s="479" t="s">
        <v>226</v>
      </c>
      <c r="P18" s="479" t="s">
        <v>31</v>
      </c>
      <c r="T18" s="493" t="s">
        <v>29</v>
      </c>
      <c r="U18" s="490">
        <f>U17*0.02</f>
        <v>2.3600000000000001E-3</v>
      </c>
      <c r="V18" s="490">
        <f>V17*0.02</f>
        <v>2.6800000000000001E-3</v>
      </c>
      <c r="W18" s="490">
        <f>W17*0.02</f>
        <v>2.16E-3</v>
      </c>
      <c r="X18" s="492">
        <f>X17*0.02</f>
        <v>3.1800000000000001E-3</v>
      </c>
      <c r="Y18" s="444"/>
    </row>
    <row r="19" spans="3:25" ht="13.5" customHeight="1" x14ac:dyDescent="0.3">
      <c r="F19" s="479" t="s">
        <v>556</v>
      </c>
      <c r="J19" s="479">
        <v>2006</v>
      </c>
      <c r="M19" s="479" t="s">
        <v>532</v>
      </c>
      <c r="P19" s="479" t="s">
        <v>32</v>
      </c>
      <c r="T19" s="479" t="s">
        <v>30</v>
      </c>
      <c r="U19" s="490">
        <v>2.3E-2</v>
      </c>
      <c r="V19" s="490">
        <v>2.5999999999999999E-2</v>
      </c>
      <c r="W19" s="490">
        <v>2.1000000000000001E-2</v>
      </c>
      <c r="X19" s="492">
        <v>5.8999999999999997E-2</v>
      </c>
      <c r="Y19" s="444"/>
    </row>
    <row r="20" spans="3:25" ht="13.5" customHeight="1" x14ac:dyDescent="0.3">
      <c r="J20" s="479">
        <v>2005</v>
      </c>
      <c r="M20" s="479" t="s">
        <v>227</v>
      </c>
      <c r="P20" s="479" t="s">
        <v>33</v>
      </c>
      <c r="T20" s="479" t="s">
        <v>18</v>
      </c>
      <c r="U20" s="478">
        <f>U19*0.02</f>
        <v>4.6000000000000001E-4</v>
      </c>
      <c r="V20" s="478">
        <f>V19*0.02</f>
        <v>5.1999999999999995E-4</v>
      </c>
      <c r="W20" s="478">
        <f>W19*0.02</f>
        <v>4.2000000000000002E-4</v>
      </c>
      <c r="X20" s="478">
        <f>X19*0.02</f>
        <v>1.1800000000000001E-3</v>
      </c>
      <c r="Y20" s="444"/>
    </row>
    <row r="21" spans="3:25" ht="13.5" customHeight="1" x14ac:dyDescent="0.3">
      <c r="J21" s="479">
        <v>2004</v>
      </c>
      <c r="M21" s="479"/>
      <c r="P21" s="479" t="s">
        <v>34</v>
      </c>
      <c r="T21" s="479" t="s">
        <v>31</v>
      </c>
      <c r="U21" s="490">
        <v>2.3E-2</v>
      </c>
      <c r="V21" s="490">
        <v>2.5999999999999999E-2</v>
      </c>
      <c r="W21" s="490">
        <v>2.1000000000000001E-2</v>
      </c>
      <c r="X21" s="492">
        <v>0.03</v>
      </c>
      <c r="Y21" s="444"/>
    </row>
    <row r="22" spans="3:25" ht="13.5" customHeight="1" x14ac:dyDescent="0.3">
      <c r="J22" s="479">
        <v>2003</v>
      </c>
      <c r="T22" s="479" t="s">
        <v>32</v>
      </c>
      <c r="U22" s="490">
        <v>2E-3</v>
      </c>
      <c r="V22" s="490">
        <v>3.0000000000000001E-3</v>
      </c>
      <c r="W22" s="490">
        <v>2E-3</v>
      </c>
      <c r="X22" s="492">
        <v>3.0000000000000001E-3</v>
      </c>
      <c r="Y22" s="444"/>
    </row>
    <row r="23" spans="3:25" ht="29.25" customHeight="1" x14ac:dyDescent="0.3">
      <c r="J23" s="479">
        <v>2002</v>
      </c>
      <c r="T23" s="479" t="s">
        <v>33</v>
      </c>
      <c r="U23" s="490">
        <v>1E-3</v>
      </c>
      <c r="V23" s="490">
        <v>1E-3</v>
      </c>
      <c r="W23" s="490">
        <v>1E-3</v>
      </c>
      <c r="X23" s="492">
        <v>1E-3</v>
      </c>
      <c r="Y23" s="444"/>
    </row>
    <row r="24" spans="3:25" ht="42.75" customHeight="1" x14ac:dyDescent="0.3">
      <c r="J24" s="479">
        <v>2001</v>
      </c>
      <c r="O24" s="479" t="s">
        <v>70</v>
      </c>
      <c r="S24" s="493" t="s">
        <v>71</v>
      </c>
      <c r="T24" s="479" t="s">
        <v>34</v>
      </c>
      <c r="U24" s="496">
        <v>0</v>
      </c>
      <c r="V24" s="496">
        <v>0</v>
      </c>
      <c r="W24" s="496">
        <v>0</v>
      </c>
      <c r="X24" s="497">
        <v>0</v>
      </c>
    </row>
    <row r="25" spans="3:25" ht="13.5" customHeight="1" x14ac:dyDescent="0.3">
      <c r="C25" s="498"/>
      <c r="D25" s="498"/>
      <c r="E25" s="498"/>
      <c r="F25" s="498"/>
      <c r="G25" s="498"/>
      <c r="H25" s="498"/>
      <c r="I25" s="498"/>
      <c r="J25" s="498">
        <v>2000</v>
      </c>
      <c r="K25" s="498"/>
      <c r="L25" s="498"/>
      <c r="M25" s="498"/>
      <c r="N25" s="498"/>
      <c r="O25" s="498">
        <v>0.9</v>
      </c>
      <c r="P25" s="479">
        <f t="shared" ref="P25:P35" si="0">1-O25</f>
        <v>9.9999999999999978E-2</v>
      </c>
      <c r="S25" s="499" t="s">
        <v>72</v>
      </c>
    </row>
    <row r="26" spans="3:25" ht="13.5" customHeight="1" x14ac:dyDescent="0.3">
      <c r="C26" s="498"/>
      <c r="D26" s="498"/>
      <c r="E26" s="498"/>
      <c r="F26" s="498"/>
      <c r="G26" s="498"/>
      <c r="H26" s="498"/>
      <c r="I26" s="498"/>
      <c r="J26" s="498">
        <v>1999</v>
      </c>
      <c r="K26" s="498"/>
      <c r="L26" s="498"/>
      <c r="M26" s="498"/>
      <c r="N26" s="498"/>
      <c r="O26" s="498">
        <v>0.91</v>
      </c>
      <c r="P26" s="479">
        <f t="shared" si="0"/>
        <v>8.9999999999999969E-2</v>
      </c>
      <c r="T26" s="444"/>
      <c r="U26" s="444"/>
      <c r="V26" s="444"/>
      <c r="W26" s="444"/>
      <c r="X26" s="444"/>
    </row>
    <row r="27" spans="3:25" ht="13.5" customHeight="1" x14ac:dyDescent="0.3">
      <c r="C27" s="498"/>
      <c r="D27" s="498"/>
      <c r="E27" s="498"/>
      <c r="F27" s="498"/>
      <c r="G27" s="498"/>
      <c r="H27" s="498"/>
      <c r="I27" s="498"/>
      <c r="J27" s="498">
        <v>1998</v>
      </c>
      <c r="K27" s="498"/>
      <c r="L27" s="498"/>
      <c r="M27" s="498"/>
      <c r="N27" s="498"/>
      <c r="O27" s="498">
        <v>0.92</v>
      </c>
      <c r="P27" s="479">
        <f t="shared" si="0"/>
        <v>7.999999999999996E-2</v>
      </c>
      <c r="T27" s="444"/>
      <c r="U27" s="444"/>
      <c r="V27" s="444"/>
      <c r="W27" s="444"/>
      <c r="X27" s="444"/>
    </row>
    <row r="28" spans="3:25" ht="13.5" customHeight="1" x14ac:dyDescent="0.3">
      <c r="C28" s="498"/>
      <c r="D28" s="498"/>
      <c r="E28" s="498"/>
      <c r="F28" s="498"/>
      <c r="G28" s="498"/>
      <c r="H28" s="498"/>
      <c r="I28" s="498"/>
      <c r="J28" s="498">
        <v>1997</v>
      </c>
      <c r="K28" s="498"/>
      <c r="L28" s="498"/>
      <c r="M28" s="498"/>
      <c r="N28" s="498"/>
      <c r="O28" s="498">
        <v>0.93</v>
      </c>
      <c r="P28" s="479">
        <f t="shared" si="0"/>
        <v>6.9999999999999951E-2</v>
      </c>
    </row>
    <row r="29" spans="3:25" ht="13.5" customHeight="1" x14ac:dyDescent="0.3">
      <c r="C29" s="498"/>
      <c r="D29" s="498"/>
      <c r="E29" s="498"/>
      <c r="F29" s="498"/>
      <c r="G29" s="498"/>
      <c r="H29" s="498"/>
      <c r="I29" s="498"/>
      <c r="J29" s="498">
        <v>1996</v>
      </c>
      <c r="K29" s="498"/>
      <c r="L29" s="498"/>
      <c r="M29" s="498"/>
      <c r="N29" s="498"/>
      <c r="O29" s="498">
        <v>0.94</v>
      </c>
      <c r="P29" s="479">
        <f t="shared" si="0"/>
        <v>6.0000000000000053E-2</v>
      </c>
    </row>
    <row r="30" spans="3:25" ht="13.5" customHeight="1" x14ac:dyDescent="0.3">
      <c r="C30" s="498"/>
      <c r="D30" s="498"/>
      <c r="E30" s="498"/>
      <c r="F30" s="498"/>
      <c r="G30" s="498"/>
      <c r="H30" s="498"/>
      <c r="I30" s="498"/>
      <c r="J30" s="498">
        <v>1995</v>
      </c>
      <c r="K30" s="498"/>
      <c r="L30" s="498"/>
      <c r="M30" s="498"/>
      <c r="N30" s="498"/>
      <c r="O30" s="498">
        <v>0.95</v>
      </c>
      <c r="P30" s="479">
        <f t="shared" si="0"/>
        <v>5.0000000000000044E-2</v>
      </c>
    </row>
    <row r="31" spans="3:25" ht="13.5" customHeight="1" x14ac:dyDescent="0.3">
      <c r="C31" s="498"/>
      <c r="D31" s="498"/>
      <c r="E31" s="498"/>
      <c r="F31" s="498"/>
      <c r="G31" s="498"/>
      <c r="H31" s="498"/>
      <c r="I31" s="498"/>
      <c r="J31" s="498">
        <v>1994</v>
      </c>
      <c r="K31" s="498"/>
      <c r="L31" s="498"/>
      <c r="M31" s="498"/>
      <c r="N31" s="498"/>
      <c r="O31" s="498">
        <v>0.96</v>
      </c>
      <c r="P31" s="479">
        <f t="shared" si="0"/>
        <v>4.0000000000000036E-2</v>
      </c>
    </row>
    <row r="32" spans="3:25" ht="13.5" customHeight="1" x14ac:dyDescent="0.3">
      <c r="C32" s="498"/>
      <c r="D32" s="498"/>
      <c r="E32" s="498"/>
      <c r="F32" s="498"/>
      <c r="G32" s="498"/>
      <c r="H32" s="498"/>
      <c r="I32" s="498"/>
      <c r="J32" s="498">
        <v>1993</v>
      </c>
      <c r="K32" s="498"/>
      <c r="L32" s="498"/>
      <c r="M32" s="498"/>
      <c r="N32" s="498"/>
      <c r="O32" s="498">
        <v>0.97</v>
      </c>
      <c r="P32" s="479">
        <f t="shared" si="0"/>
        <v>3.0000000000000027E-2</v>
      </c>
    </row>
    <row r="33" spans="3:16" ht="13.5" customHeight="1" x14ac:dyDescent="0.3">
      <c r="C33" s="498"/>
      <c r="D33" s="498"/>
      <c r="E33" s="498"/>
      <c r="F33" s="498"/>
      <c r="G33" s="498"/>
      <c r="H33" s="498"/>
      <c r="I33" s="498"/>
      <c r="J33" s="498">
        <v>1992</v>
      </c>
      <c r="K33" s="498"/>
      <c r="L33" s="498"/>
      <c r="M33" s="498"/>
      <c r="N33" s="498"/>
      <c r="O33" s="498">
        <v>0.98</v>
      </c>
      <c r="P33" s="479">
        <f t="shared" si="0"/>
        <v>2.0000000000000018E-2</v>
      </c>
    </row>
    <row r="34" spans="3:16" ht="13.5" customHeight="1" x14ac:dyDescent="0.3">
      <c r="C34" s="498"/>
      <c r="D34" s="498"/>
      <c r="E34" s="498"/>
      <c r="F34" s="498"/>
      <c r="G34" s="498"/>
      <c r="H34" s="498"/>
      <c r="I34" s="498"/>
      <c r="J34" s="498">
        <v>1991</v>
      </c>
      <c r="K34" s="498"/>
      <c r="L34" s="498"/>
      <c r="M34" s="498"/>
      <c r="N34" s="498"/>
      <c r="O34" s="498">
        <v>0.99</v>
      </c>
      <c r="P34" s="479">
        <f t="shared" si="0"/>
        <v>1.0000000000000009E-2</v>
      </c>
    </row>
    <row r="35" spans="3:16" ht="13.5" customHeight="1" x14ac:dyDescent="0.3">
      <c r="C35" s="498"/>
      <c r="D35" s="498"/>
      <c r="E35" s="498"/>
      <c r="F35" s="498"/>
      <c r="G35" s="498"/>
      <c r="H35" s="498"/>
      <c r="I35" s="498"/>
      <c r="J35" s="498">
        <v>1990</v>
      </c>
      <c r="K35" s="498"/>
      <c r="L35" s="498"/>
      <c r="M35" s="498"/>
      <c r="N35" s="498"/>
      <c r="O35" s="498">
        <v>1</v>
      </c>
      <c r="P35" s="479">
        <f t="shared" si="0"/>
        <v>0</v>
      </c>
    </row>
    <row r="36" spans="3:16" ht="13.5" customHeight="1" x14ac:dyDescent="0.3">
      <c r="J36" s="479">
        <v>1989</v>
      </c>
    </row>
    <row r="37" spans="3:16" ht="13.5" customHeight="1" x14ac:dyDescent="0.3">
      <c r="J37" s="479">
        <v>1988</v>
      </c>
    </row>
    <row r="38" spans="3:16" ht="13.5" customHeight="1" x14ac:dyDescent="0.3">
      <c r="J38" s="479">
        <v>1987</v>
      </c>
    </row>
    <row r="39" spans="3:16" ht="13.5" customHeight="1" x14ac:dyDescent="0.3">
      <c r="J39" s="479">
        <v>1986</v>
      </c>
    </row>
    <row r="40" spans="3:16" ht="13.5" customHeight="1" x14ac:dyDescent="0.3">
      <c r="J40" s="479">
        <v>1985</v>
      </c>
    </row>
    <row r="41" spans="3:16" ht="13.5" customHeight="1" x14ac:dyDescent="0.3">
      <c r="J41" s="479">
        <v>1984</v>
      </c>
    </row>
    <row r="42" spans="3:16" ht="13.5" customHeight="1" x14ac:dyDescent="0.3">
      <c r="J42" s="479">
        <v>1983</v>
      </c>
    </row>
    <row r="43" spans="3:16" ht="13.5" customHeight="1" x14ac:dyDescent="0.3">
      <c r="J43" s="479">
        <v>1982</v>
      </c>
    </row>
    <row r="44" spans="3:16" ht="13.5" customHeight="1" x14ac:dyDescent="0.3">
      <c r="J44" s="479">
        <v>1981</v>
      </c>
    </row>
    <row r="45" spans="3:16" ht="13.5" customHeight="1" x14ac:dyDescent="0.3">
      <c r="J45" s="479">
        <v>1980</v>
      </c>
    </row>
    <row r="46" spans="3:16" ht="13.5" customHeight="1" x14ac:dyDescent="0.3"/>
    <row r="47" spans="3:16" ht="13.5" customHeight="1" x14ac:dyDescent="0.3"/>
    <row r="48" spans="3:16"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row r="1001" ht="13.5" customHeight="1" x14ac:dyDescent="0.3"/>
  </sheetData>
  <dataValidations count="1">
    <dataValidation type="list" allowBlank="1" showErrorMessage="1" sqref="J10:J45" xr:uid="{00000000-0002-0000-0B00-000000000000}">
      <formula1>$J$10:$J$45</formula1>
    </dataValidation>
  </dataValidation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6"/>
  <sheetViews>
    <sheetView rightToLeft="1" zoomScale="115" zoomScaleNormal="115" workbookViewId="0">
      <selection activeCell="E2" sqref="E2"/>
    </sheetView>
  </sheetViews>
  <sheetFormatPr defaultColWidth="8.58203125" defaultRowHeight="14" x14ac:dyDescent="0.3"/>
  <cols>
    <col min="1" max="1" width="34.08203125" style="445" bestFit="1" customWidth="1"/>
    <col min="2" max="2" width="23.75" style="445" customWidth="1"/>
    <col min="3" max="3" width="13.58203125" style="445" bestFit="1" customWidth="1"/>
    <col min="4" max="4" width="30.5" style="445" bestFit="1" customWidth="1"/>
    <col min="5" max="6" width="19" style="445" customWidth="1"/>
    <col min="7" max="7" width="19.75" style="445" bestFit="1" customWidth="1"/>
    <col min="8" max="8" width="8.58203125" style="445"/>
    <col min="9" max="9" width="21" style="445" bestFit="1" customWidth="1"/>
    <col min="10" max="10" width="8.58203125" style="445"/>
    <col min="11" max="11" width="10.83203125" style="445" bestFit="1" customWidth="1"/>
    <col min="12" max="12" width="13.33203125" style="445" bestFit="1" customWidth="1"/>
    <col min="13" max="13" width="11.58203125" style="445" bestFit="1" customWidth="1"/>
    <col min="14" max="14" width="47.25" style="445" bestFit="1" customWidth="1"/>
    <col min="15" max="16384" width="8.58203125" style="445"/>
  </cols>
  <sheetData>
    <row r="1" spans="1:17" ht="14.5" x14ac:dyDescent="0.3">
      <c r="A1" s="500" t="s">
        <v>73</v>
      </c>
      <c r="B1" s="500" t="s">
        <v>74</v>
      </c>
      <c r="C1" s="500" t="s">
        <v>75</v>
      </c>
      <c r="D1" s="500" t="s">
        <v>76</v>
      </c>
      <c r="E1" s="500" t="s">
        <v>291</v>
      </c>
      <c r="F1" s="500" t="s">
        <v>112</v>
      </c>
      <c r="G1" s="500" t="s">
        <v>77</v>
      </c>
      <c r="H1" s="500" t="s">
        <v>78</v>
      </c>
      <c r="I1" s="500" t="s">
        <v>65</v>
      </c>
      <c r="J1" s="500" t="s">
        <v>7</v>
      </c>
      <c r="K1" s="1107" t="s">
        <v>66</v>
      </c>
      <c r="L1" s="1108"/>
      <c r="M1" s="1109"/>
      <c r="N1" s="501" t="s">
        <v>79</v>
      </c>
      <c r="O1" s="501" t="s">
        <v>70</v>
      </c>
      <c r="P1" s="501"/>
      <c r="Q1" s="501" t="s">
        <v>523</v>
      </c>
    </row>
    <row r="2" spans="1:17" ht="14.5" x14ac:dyDescent="0.35">
      <c r="A2" s="502" t="s">
        <v>80</v>
      </c>
      <c r="B2" s="502" t="s">
        <v>81</v>
      </c>
      <c r="C2" s="502" t="s">
        <v>7</v>
      </c>
      <c r="D2" s="502" t="s">
        <v>82</v>
      </c>
      <c r="E2" s="503" t="s">
        <v>293</v>
      </c>
      <c r="F2" s="503" t="s">
        <v>334</v>
      </c>
      <c r="G2" s="502" t="s">
        <v>83</v>
      </c>
      <c r="H2" s="133">
        <v>1980</v>
      </c>
      <c r="I2" s="502"/>
      <c r="J2" s="504" t="s">
        <v>7</v>
      </c>
      <c r="K2" s="504" t="s">
        <v>8</v>
      </c>
      <c r="L2" s="504" t="s">
        <v>9</v>
      </c>
      <c r="M2" s="504" t="s">
        <v>10</v>
      </c>
      <c r="N2" s="133" t="s">
        <v>69</v>
      </c>
      <c r="O2" s="133">
        <v>0.9</v>
      </c>
      <c r="P2" s="133">
        <f t="shared" ref="P2:P12" si="0">1-O2</f>
        <v>9.9999999999999978E-2</v>
      </c>
      <c r="Q2" s="505" t="s">
        <v>56</v>
      </c>
    </row>
    <row r="3" spans="1:17" ht="14.5" x14ac:dyDescent="0.35">
      <c r="A3" s="502" t="s">
        <v>84</v>
      </c>
      <c r="B3" s="502" t="s">
        <v>85</v>
      </c>
      <c r="C3" s="502" t="s">
        <v>8</v>
      </c>
      <c r="D3" s="502" t="s">
        <v>15</v>
      </c>
      <c r="E3" s="503" t="s">
        <v>294</v>
      </c>
      <c r="F3" s="503" t="s">
        <v>343</v>
      </c>
      <c r="G3" s="502" t="s">
        <v>86</v>
      </c>
      <c r="H3" s="133">
        <v>1981</v>
      </c>
      <c r="I3" s="502" t="s">
        <v>24</v>
      </c>
      <c r="J3" s="502">
        <v>0.9</v>
      </c>
      <c r="K3" s="502">
        <v>0.54300000000000004</v>
      </c>
      <c r="L3" s="502">
        <v>0.29599999999999999</v>
      </c>
      <c r="M3" s="502">
        <v>0.68100000000000005</v>
      </c>
      <c r="N3" s="133"/>
      <c r="O3" s="133">
        <v>0.91</v>
      </c>
      <c r="P3" s="133">
        <f t="shared" si="0"/>
        <v>8.9999999999999969E-2</v>
      </c>
      <c r="Q3" s="445" t="s">
        <v>57</v>
      </c>
    </row>
    <row r="4" spans="1:17" ht="14.5" x14ac:dyDescent="0.35">
      <c r="A4" s="506" t="s">
        <v>87</v>
      </c>
      <c r="B4" s="502" t="s">
        <v>88</v>
      </c>
      <c r="C4" s="502" t="s">
        <v>9</v>
      </c>
      <c r="D4" s="502" t="s">
        <v>89</v>
      </c>
      <c r="E4" s="503" t="s">
        <v>295</v>
      </c>
      <c r="F4" s="503" t="s">
        <v>350</v>
      </c>
      <c r="G4" s="502"/>
      <c r="H4" s="133">
        <v>1982</v>
      </c>
      <c r="I4" s="502" t="s">
        <v>25</v>
      </c>
      <c r="J4" s="502">
        <v>0.26500000000000001</v>
      </c>
      <c r="K4" s="502">
        <v>0.312</v>
      </c>
      <c r="L4" s="502">
        <v>0.21</v>
      </c>
      <c r="M4" s="502">
        <v>0.39300000000000002</v>
      </c>
      <c r="N4" s="133"/>
      <c r="O4" s="133">
        <v>0.92</v>
      </c>
      <c r="P4" s="133">
        <f t="shared" si="0"/>
        <v>7.999999999999996E-2</v>
      </c>
    </row>
    <row r="5" spans="1:17" ht="14.5" x14ac:dyDescent="0.35">
      <c r="A5" s="506" t="s">
        <v>90</v>
      </c>
      <c r="B5" s="502" t="s">
        <v>91</v>
      </c>
      <c r="C5" s="502" t="s">
        <v>10</v>
      </c>
      <c r="D5" s="502" t="s">
        <v>92</v>
      </c>
      <c r="E5" s="503" t="s">
        <v>300</v>
      </c>
      <c r="F5" s="503" t="s">
        <v>203</v>
      </c>
      <c r="G5" s="502"/>
      <c r="H5" s="133">
        <v>1983</v>
      </c>
      <c r="I5" s="502" t="s">
        <v>26</v>
      </c>
      <c r="J5" s="502">
        <v>0.11899999999999999</v>
      </c>
      <c r="K5" s="502">
        <v>0.14699999999999999</v>
      </c>
      <c r="L5" s="502">
        <v>0.115</v>
      </c>
      <c r="M5" s="502">
        <v>0.19600000000000001</v>
      </c>
      <c r="N5" s="133"/>
      <c r="O5" s="133">
        <v>0.93</v>
      </c>
      <c r="P5" s="133">
        <f t="shared" si="0"/>
        <v>6.9999999999999951E-2</v>
      </c>
    </row>
    <row r="6" spans="1:17" ht="14.5" x14ac:dyDescent="0.35">
      <c r="A6" s="502"/>
      <c r="B6" s="502" t="s">
        <v>93</v>
      </c>
      <c r="C6" s="502"/>
      <c r="D6" s="502" t="s">
        <v>94</v>
      </c>
      <c r="E6" s="503" t="s">
        <v>296</v>
      </c>
      <c r="F6" s="503"/>
      <c r="G6" s="502"/>
      <c r="H6" s="133">
        <v>1984</v>
      </c>
      <c r="I6" s="502" t="s">
        <v>27</v>
      </c>
      <c r="J6" s="502">
        <f>J5*0.02</f>
        <v>2.3799999999999997E-3</v>
      </c>
      <c r="K6" s="502">
        <f>K5*0.02</f>
        <v>2.9399999999999999E-3</v>
      </c>
      <c r="L6" s="502">
        <f>L5*0.02</f>
        <v>2.3E-3</v>
      </c>
      <c r="M6" s="502">
        <f>M5*0.02</f>
        <v>3.9199999999999999E-3</v>
      </c>
      <c r="N6" s="133"/>
      <c r="O6" s="133">
        <v>0.94</v>
      </c>
      <c r="P6" s="133">
        <f t="shared" si="0"/>
        <v>6.0000000000000053E-2</v>
      </c>
    </row>
    <row r="7" spans="1:17" ht="14.5" x14ac:dyDescent="0.35">
      <c r="A7" s="502"/>
      <c r="B7" s="502" t="s">
        <v>95</v>
      </c>
      <c r="C7" s="502"/>
      <c r="D7" s="502" t="s">
        <v>96</v>
      </c>
      <c r="E7" s="503" t="s">
        <v>297</v>
      </c>
      <c r="F7" s="503"/>
      <c r="G7" s="502"/>
      <c r="H7" s="133">
        <v>1985</v>
      </c>
      <c r="I7" s="502" t="s">
        <v>28</v>
      </c>
      <c r="J7" s="502">
        <v>0.11799999999999999</v>
      </c>
      <c r="K7" s="502">
        <v>0.13400000000000001</v>
      </c>
      <c r="L7" s="502">
        <v>0.108</v>
      </c>
      <c r="M7" s="502">
        <v>0.159</v>
      </c>
      <c r="N7" s="133"/>
      <c r="O7" s="133">
        <v>0.95</v>
      </c>
      <c r="P7" s="133">
        <f t="shared" si="0"/>
        <v>5.0000000000000044E-2</v>
      </c>
    </row>
    <row r="8" spans="1:17" ht="14.5" x14ac:dyDescent="0.35">
      <c r="A8" s="502"/>
      <c r="B8" s="502" t="s">
        <v>81</v>
      </c>
      <c r="C8" s="502"/>
      <c r="D8" s="502" t="s">
        <v>97</v>
      </c>
      <c r="E8" s="503" t="s">
        <v>298</v>
      </c>
      <c r="F8" s="503"/>
      <c r="G8" s="502"/>
      <c r="H8" s="133">
        <v>1986</v>
      </c>
      <c r="I8" s="502" t="s">
        <v>29</v>
      </c>
      <c r="J8" s="502">
        <f>J7*0.02</f>
        <v>2.3600000000000001E-3</v>
      </c>
      <c r="K8" s="502">
        <f>K7*0.02</f>
        <v>2.6800000000000001E-3</v>
      </c>
      <c r="L8" s="502">
        <f>L7*0.02</f>
        <v>2.16E-3</v>
      </c>
      <c r="M8" s="502">
        <f>M7*0.02</f>
        <v>3.1800000000000001E-3</v>
      </c>
      <c r="N8" s="133"/>
      <c r="O8" s="133">
        <v>0.96</v>
      </c>
      <c r="P8" s="133">
        <f t="shared" si="0"/>
        <v>4.0000000000000036E-2</v>
      </c>
    </row>
    <row r="9" spans="1:17" ht="14.5" x14ac:dyDescent="0.35">
      <c r="A9" s="502"/>
      <c r="B9" s="502" t="s">
        <v>98</v>
      </c>
      <c r="C9" s="502"/>
      <c r="D9" s="502" t="s">
        <v>99</v>
      </c>
      <c r="E9" s="503" t="s">
        <v>299</v>
      </c>
      <c r="F9" s="503"/>
      <c r="G9" s="502"/>
      <c r="H9" s="133">
        <v>1987</v>
      </c>
      <c r="I9" s="502" t="s">
        <v>30</v>
      </c>
      <c r="J9" s="502">
        <v>2.3E-2</v>
      </c>
      <c r="K9" s="502">
        <v>2.5999999999999999E-2</v>
      </c>
      <c r="L9" s="502">
        <v>2.1000000000000001E-2</v>
      </c>
      <c r="M9" s="502">
        <v>5.8999999999999997E-2</v>
      </c>
      <c r="N9" s="133"/>
      <c r="O9" s="133">
        <v>0.97</v>
      </c>
      <c r="P9" s="133">
        <f t="shared" si="0"/>
        <v>3.0000000000000027E-2</v>
      </c>
    </row>
    <row r="10" spans="1:17" ht="14.5" x14ac:dyDescent="0.35">
      <c r="A10" s="502"/>
      <c r="B10" s="502"/>
      <c r="C10" s="502"/>
      <c r="D10" s="133" t="s">
        <v>16</v>
      </c>
      <c r="E10" s="133"/>
      <c r="F10" s="133"/>
      <c r="G10" s="502"/>
      <c r="H10" s="133">
        <v>1988</v>
      </c>
      <c r="I10" s="502" t="s">
        <v>18</v>
      </c>
      <c r="J10" s="502">
        <f>J9*0.02</f>
        <v>4.6000000000000001E-4</v>
      </c>
      <c r="K10" s="502">
        <f>K9*0.02</f>
        <v>5.1999999999999995E-4</v>
      </c>
      <c r="L10" s="502">
        <f>L9*0.02</f>
        <v>4.2000000000000002E-4</v>
      </c>
      <c r="M10" s="502">
        <f>M9*0.02</f>
        <v>1.1800000000000001E-3</v>
      </c>
      <c r="N10" s="133"/>
      <c r="O10" s="133">
        <v>0.98</v>
      </c>
      <c r="P10" s="133">
        <f t="shared" si="0"/>
        <v>2.0000000000000018E-2</v>
      </c>
    </row>
    <row r="11" spans="1:17" ht="14.5" x14ac:dyDescent="0.35">
      <c r="A11" s="502"/>
      <c r="B11" s="502"/>
      <c r="C11" s="502"/>
      <c r="D11" s="133" t="s">
        <v>17</v>
      </c>
      <c r="E11" s="133"/>
      <c r="F11" s="133"/>
      <c r="G11" s="502"/>
      <c r="H11" s="133">
        <v>1989</v>
      </c>
      <c r="I11" s="502" t="s">
        <v>31</v>
      </c>
      <c r="J11" s="502">
        <v>2.3E-2</v>
      </c>
      <c r="K11" s="502">
        <v>2.5999999999999999E-2</v>
      </c>
      <c r="L11" s="502">
        <v>2.1000000000000001E-2</v>
      </c>
      <c r="M11" s="502">
        <v>0.03</v>
      </c>
      <c r="N11" s="133"/>
      <c r="O11" s="133">
        <v>0.99</v>
      </c>
      <c r="P11" s="133">
        <f t="shared" si="0"/>
        <v>1.0000000000000009E-2</v>
      </c>
    </row>
    <row r="12" spans="1:17" ht="14.5" x14ac:dyDescent="0.35">
      <c r="A12" s="507"/>
      <c r="B12" s="507"/>
      <c r="C12" s="502"/>
      <c r="D12" s="133" t="s">
        <v>15</v>
      </c>
      <c r="E12" s="133"/>
      <c r="F12" s="133"/>
      <c r="G12" s="508"/>
      <c r="H12" s="133">
        <v>1990</v>
      </c>
      <c r="I12" s="502" t="s">
        <v>32</v>
      </c>
      <c r="J12" s="502">
        <v>2E-3</v>
      </c>
      <c r="K12" s="502">
        <v>3.0000000000000001E-3</v>
      </c>
      <c r="L12" s="502">
        <v>2E-3</v>
      </c>
      <c r="M12" s="502">
        <v>3.0000000000000001E-3</v>
      </c>
      <c r="N12" s="133"/>
      <c r="O12" s="133">
        <v>1</v>
      </c>
      <c r="P12" s="133">
        <f t="shared" si="0"/>
        <v>0</v>
      </c>
    </row>
    <row r="13" spans="1:17" ht="14.5" x14ac:dyDescent="0.35">
      <c r="A13" s="507"/>
      <c r="B13" s="507"/>
      <c r="C13" s="502"/>
      <c r="D13" s="133" t="s">
        <v>16</v>
      </c>
      <c r="E13" s="133"/>
      <c r="F13" s="133"/>
      <c r="G13" s="508"/>
      <c r="H13" s="133">
        <v>1991</v>
      </c>
      <c r="I13" s="502" t="s">
        <v>33</v>
      </c>
      <c r="J13" s="502">
        <v>1E-3</v>
      </c>
      <c r="K13" s="502">
        <v>1E-3</v>
      </c>
      <c r="L13" s="502">
        <v>1E-3</v>
      </c>
      <c r="M13" s="502">
        <v>1E-3</v>
      </c>
      <c r="N13" s="133"/>
      <c r="O13" s="133"/>
      <c r="P13" s="133"/>
    </row>
    <row r="14" spans="1:17" ht="14.5" x14ac:dyDescent="0.35">
      <c r="A14" s="507"/>
      <c r="B14" s="507"/>
      <c r="C14" s="502"/>
      <c r="D14" s="133" t="s">
        <v>17</v>
      </c>
      <c r="E14" s="133"/>
      <c r="F14" s="133"/>
      <c r="G14" s="508"/>
      <c r="H14" s="133">
        <v>1992</v>
      </c>
      <c r="I14" s="502" t="s">
        <v>34</v>
      </c>
      <c r="J14" s="502">
        <v>0</v>
      </c>
      <c r="K14" s="502">
        <v>0</v>
      </c>
      <c r="L14" s="502">
        <v>0</v>
      </c>
      <c r="M14" s="502">
        <v>0</v>
      </c>
      <c r="N14" s="133"/>
      <c r="O14" s="133"/>
      <c r="P14" s="133"/>
    </row>
    <row r="15" spans="1:17" ht="14.5" x14ac:dyDescent="0.35">
      <c r="A15" s="507"/>
      <c r="B15" s="507"/>
      <c r="C15" s="508"/>
      <c r="D15" s="133"/>
      <c r="E15" s="133"/>
      <c r="F15" s="133"/>
      <c r="G15" s="508"/>
      <c r="H15" s="133">
        <v>1993</v>
      </c>
      <c r="I15" s="507"/>
      <c r="J15" s="133"/>
      <c r="K15" s="133"/>
      <c r="L15" s="133"/>
      <c r="M15" s="133"/>
      <c r="N15" s="133"/>
      <c r="O15" s="133"/>
      <c r="P15" s="133"/>
    </row>
    <row r="16" spans="1:17" ht="14.5" x14ac:dyDescent="0.35">
      <c r="A16" s="507"/>
      <c r="B16" s="507"/>
      <c r="C16" s="508"/>
      <c r="D16" s="133"/>
      <c r="E16" s="133"/>
      <c r="F16" s="133"/>
      <c r="G16" s="508"/>
      <c r="H16" s="133">
        <v>1994</v>
      </c>
      <c r="I16" s="507"/>
      <c r="J16" s="133"/>
      <c r="K16" s="133"/>
      <c r="L16" s="133"/>
      <c r="M16" s="133"/>
      <c r="N16" s="133"/>
      <c r="O16" s="133"/>
      <c r="P16" s="133"/>
    </row>
    <row r="17" spans="1:16" ht="14.5" x14ac:dyDescent="0.35">
      <c r="A17" s="507"/>
      <c r="B17" s="507"/>
      <c r="C17" s="508"/>
      <c r="D17" s="133"/>
      <c r="E17" s="133"/>
      <c r="F17" s="133"/>
      <c r="G17" s="508"/>
      <c r="H17" s="133">
        <v>1995</v>
      </c>
      <c r="I17" s="133"/>
      <c r="J17" s="133"/>
      <c r="K17" s="133"/>
      <c r="L17" s="133"/>
      <c r="M17" s="133"/>
      <c r="N17" s="133"/>
      <c r="O17" s="133"/>
      <c r="P17" s="133"/>
    </row>
    <row r="18" spans="1:16" ht="14.5" x14ac:dyDescent="0.35">
      <c r="A18" s="507"/>
      <c r="B18" s="507"/>
      <c r="C18" s="508"/>
      <c r="D18" s="507"/>
      <c r="E18" s="507"/>
      <c r="F18" s="507"/>
      <c r="G18" s="508"/>
      <c r="H18" s="133">
        <v>1996</v>
      </c>
      <c r="I18" s="133"/>
      <c r="J18" s="133"/>
      <c r="K18" s="133"/>
      <c r="L18" s="133"/>
      <c r="M18" s="133"/>
      <c r="N18" s="133"/>
      <c r="O18" s="133"/>
      <c r="P18" s="133"/>
    </row>
    <row r="19" spans="1:16" ht="14.5" x14ac:dyDescent="0.35">
      <c r="A19" s="507"/>
      <c r="B19" s="507"/>
      <c r="C19" s="508"/>
      <c r="D19" s="507"/>
      <c r="E19" s="507"/>
      <c r="F19" s="507"/>
      <c r="G19" s="508"/>
      <c r="H19" s="133">
        <v>1997</v>
      </c>
      <c r="I19" s="133"/>
      <c r="J19" s="133"/>
      <c r="K19" s="133"/>
      <c r="L19" s="133"/>
      <c r="M19" s="133"/>
      <c r="N19" s="133"/>
      <c r="O19" s="133"/>
      <c r="P19" s="133"/>
    </row>
    <row r="20" spans="1:16" ht="14.5" x14ac:dyDescent="0.35">
      <c r="A20" s="507"/>
      <c r="B20" s="507"/>
      <c r="C20" s="508"/>
      <c r="D20" s="507"/>
      <c r="E20" s="507"/>
      <c r="F20" s="507"/>
      <c r="G20" s="508"/>
      <c r="H20" s="133">
        <v>1998</v>
      </c>
      <c r="I20" s="133"/>
      <c r="J20" s="133"/>
      <c r="K20" s="133"/>
      <c r="L20" s="133"/>
      <c r="M20" s="133"/>
      <c r="N20" s="133"/>
      <c r="O20" s="133"/>
      <c r="P20" s="133"/>
    </row>
    <row r="21" spans="1:16" ht="14.5" x14ac:dyDescent="0.35">
      <c r="A21" s="507"/>
      <c r="B21" s="507"/>
      <c r="C21" s="508"/>
      <c r="D21" s="507"/>
      <c r="E21" s="507"/>
      <c r="F21" s="507"/>
      <c r="G21" s="508"/>
      <c r="H21" s="133">
        <v>1999</v>
      </c>
      <c r="I21" s="133"/>
      <c r="J21" s="133"/>
      <c r="K21" s="133"/>
      <c r="L21" s="133"/>
      <c r="M21" s="133"/>
      <c r="N21" s="133"/>
      <c r="O21" s="133"/>
      <c r="P21" s="133"/>
    </row>
    <row r="22" spans="1:16" ht="14.5" x14ac:dyDescent="0.35">
      <c r="A22" s="507"/>
      <c r="B22" s="507"/>
      <c r="C22" s="508"/>
      <c r="D22" s="507"/>
      <c r="E22" s="507"/>
      <c r="F22" s="507"/>
      <c r="G22" s="508"/>
      <c r="H22" s="133">
        <v>2000</v>
      </c>
      <c r="I22" s="133"/>
      <c r="J22" s="133"/>
      <c r="K22" s="133"/>
      <c r="L22" s="133"/>
      <c r="M22" s="133"/>
      <c r="N22" s="133"/>
      <c r="O22" s="133"/>
      <c r="P22" s="133"/>
    </row>
    <row r="23" spans="1:16" ht="14.5" x14ac:dyDescent="0.35">
      <c r="A23" s="507"/>
      <c r="B23" s="507"/>
      <c r="C23" s="508"/>
      <c r="D23" s="507"/>
      <c r="E23" s="507"/>
      <c r="F23" s="507"/>
      <c r="G23" s="508"/>
      <c r="H23" s="133">
        <v>2001</v>
      </c>
      <c r="I23" s="133"/>
      <c r="J23" s="133"/>
      <c r="K23" s="133"/>
      <c r="L23" s="133"/>
      <c r="M23" s="133"/>
      <c r="N23" s="133"/>
      <c r="O23" s="133"/>
      <c r="P23" s="133"/>
    </row>
    <row r="24" spans="1:16" ht="14.5" x14ac:dyDescent="0.35">
      <c r="A24" s="507"/>
      <c r="B24" s="507"/>
      <c r="C24" s="508"/>
      <c r="D24" s="507"/>
      <c r="E24" s="507"/>
      <c r="F24" s="507"/>
      <c r="G24" s="508"/>
      <c r="H24" s="133">
        <v>2002</v>
      </c>
      <c r="I24" s="133"/>
      <c r="J24" s="133"/>
      <c r="K24" s="133"/>
      <c r="L24" s="133"/>
      <c r="M24" s="133"/>
      <c r="N24" s="133"/>
      <c r="O24" s="133"/>
      <c r="P24" s="133"/>
    </row>
    <row r="25" spans="1:16" ht="14.5" x14ac:dyDescent="0.35">
      <c r="A25" s="507"/>
      <c r="B25" s="507"/>
      <c r="C25" s="508"/>
      <c r="D25" s="507"/>
      <c r="E25" s="507"/>
      <c r="F25" s="507"/>
      <c r="G25" s="508"/>
      <c r="H25" s="133">
        <v>2003</v>
      </c>
      <c r="I25" s="133"/>
      <c r="J25" s="133"/>
      <c r="K25" s="133"/>
      <c r="L25" s="133"/>
      <c r="M25" s="133"/>
      <c r="N25" s="133"/>
      <c r="O25" s="133"/>
      <c r="P25" s="133"/>
    </row>
    <row r="26" spans="1:16" ht="14.5" x14ac:dyDescent="0.35">
      <c r="A26" s="507"/>
      <c r="B26" s="507"/>
      <c r="C26" s="508"/>
      <c r="D26" s="507"/>
      <c r="E26" s="507"/>
      <c r="F26" s="507"/>
      <c r="G26" s="508"/>
      <c r="H26" s="133">
        <v>2004</v>
      </c>
      <c r="I26" s="133"/>
      <c r="J26" s="133"/>
      <c r="K26" s="133"/>
      <c r="L26" s="133"/>
      <c r="M26" s="133"/>
      <c r="N26" s="133"/>
      <c r="O26" s="133"/>
      <c r="P26" s="133"/>
    </row>
    <row r="27" spans="1:16" ht="14.5" x14ac:dyDescent="0.35">
      <c r="A27" s="507"/>
      <c r="B27" s="507"/>
      <c r="C27" s="507"/>
      <c r="D27" s="507"/>
      <c r="E27" s="507"/>
      <c r="F27" s="507"/>
      <c r="G27" s="507"/>
      <c r="H27" s="133">
        <v>2005</v>
      </c>
      <c r="I27" s="133"/>
      <c r="J27" s="133"/>
      <c r="K27" s="133"/>
      <c r="L27" s="133"/>
      <c r="M27" s="133"/>
      <c r="N27" s="133"/>
      <c r="O27" s="133"/>
      <c r="P27" s="133"/>
    </row>
    <row r="28" spans="1:16" ht="14.5" x14ac:dyDescent="0.35">
      <c r="A28" s="507"/>
      <c r="B28" s="507"/>
      <c r="C28" s="507"/>
      <c r="D28" s="507"/>
      <c r="E28" s="507"/>
      <c r="F28" s="507"/>
      <c r="G28" s="507"/>
      <c r="H28" s="133">
        <v>2006</v>
      </c>
      <c r="I28" s="133"/>
      <c r="J28" s="133"/>
      <c r="K28" s="133"/>
      <c r="L28" s="133"/>
      <c r="M28" s="133"/>
      <c r="N28" s="133"/>
      <c r="O28" s="133"/>
      <c r="P28" s="133"/>
    </row>
    <row r="29" spans="1:16" ht="14.5" x14ac:dyDescent="0.35">
      <c r="A29" s="507"/>
      <c r="B29" s="507"/>
      <c r="C29" s="507"/>
      <c r="D29" s="507"/>
      <c r="E29" s="507"/>
      <c r="F29" s="507"/>
      <c r="G29" s="507"/>
      <c r="H29" s="133">
        <v>2007</v>
      </c>
      <c r="I29" s="133"/>
      <c r="J29" s="133"/>
      <c r="K29" s="133"/>
      <c r="L29" s="133"/>
      <c r="M29" s="133"/>
      <c r="N29" s="133"/>
      <c r="O29" s="133"/>
      <c r="P29" s="133"/>
    </row>
    <row r="30" spans="1:16" ht="14.5" x14ac:dyDescent="0.35">
      <c r="A30" s="507"/>
      <c r="B30" s="507"/>
      <c r="C30" s="507"/>
      <c r="D30" s="507"/>
      <c r="E30" s="507"/>
      <c r="F30" s="507"/>
      <c r="G30" s="507"/>
      <c r="H30" s="133">
        <v>2008</v>
      </c>
      <c r="I30" s="133"/>
      <c r="J30" s="133"/>
      <c r="K30" s="133"/>
      <c r="L30" s="133"/>
      <c r="M30" s="133"/>
      <c r="N30" s="133"/>
      <c r="O30" s="133"/>
      <c r="P30" s="133"/>
    </row>
    <row r="31" spans="1:16" ht="14.5" x14ac:dyDescent="0.35">
      <c r="A31" s="507"/>
      <c r="B31" s="507"/>
      <c r="C31" s="507"/>
      <c r="D31" s="507"/>
      <c r="E31" s="507"/>
      <c r="F31" s="507"/>
      <c r="G31" s="507"/>
      <c r="H31" s="133">
        <v>2009</v>
      </c>
      <c r="I31" s="133"/>
      <c r="J31" s="133"/>
      <c r="K31" s="133"/>
      <c r="L31" s="133"/>
      <c r="M31" s="133"/>
      <c r="N31" s="133"/>
      <c r="O31" s="133"/>
      <c r="P31" s="133"/>
    </row>
    <row r="32" spans="1:16" ht="14.5" x14ac:dyDescent="0.35">
      <c r="A32" s="507"/>
      <c r="B32" s="507"/>
      <c r="C32" s="507"/>
      <c r="D32" s="507"/>
      <c r="E32" s="507"/>
      <c r="F32" s="507"/>
      <c r="G32" s="507"/>
      <c r="H32" s="133">
        <v>2010</v>
      </c>
      <c r="I32" s="133"/>
      <c r="J32" s="133"/>
      <c r="K32" s="133"/>
      <c r="L32" s="133"/>
      <c r="M32" s="133"/>
      <c r="N32" s="133"/>
      <c r="O32" s="133"/>
      <c r="P32" s="133"/>
    </row>
    <row r="33" spans="1:16" ht="14.5" x14ac:dyDescent="0.35">
      <c r="A33" s="507"/>
      <c r="B33" s="507"/>
      <c r="C33" s="507"/>
      <c r="D33" s="507"/>
      <c r="E33" s="507"/>
      <c r="F33" s="507"/>
      <c r="G33" s="507"/>
      <c r="H33" s="133">
        <v>2011</v>
      </c>
      <c r="I33" s="133"/>
      <c r="J33" s="133"/>
      <c r="K33" s="133"/>
      <c r="L33" s="133"/>
      <c r="M33" s="133"/>
      <c r="N33" s="133"/>
      <c r="O33" s="133"/>
      <c r="P33" s="133"/>
    </row>
    <row r="34" spans="1:16" ht="14.5" x14ac:dyDescent="0.35">
      <c r="A34" s="507"/>
      <c r="B34" s="507"/>
      <c r="C34" s="507"/>
      <c r="D34" s="507"/>
      <c r="E34" s="507"/>
      <c r="F34" s="507"/>
      <c r="G34" s="507"/>
      <c r="H34" s="133">
        <v>2012</v>
      </c>
      <c r="I34" s="133"/>
      <c r="J34" s="133"/>
      <c r="K34" s="133"/>
      <c r="L34" s="133"/>
      <c r="M34" s="133"/>
      <c r="N34" s="133"/>
      <c r="O34" s="133"/>
      <c r="P34" s="133"/>
    </row>
    <row r="35" spans="1:16" ht="14.5" x14ac:dyDescent="0.35">
      <c r="A35" s="507"/>
      <c r="B35" s="507"/>
      <c r="C35" s="507"/>
      <c r="D35" s="507"/>
      <c r="E35" s="507"/>
      <c r="F35" s="507"/>
      <c r="G35" s="507"/>
      <c r="H35" s="133">
        <v>2013</v>
      </c>
      <c r="I35" s="133"/>
      <c r="J35" s="133"/>
      <c r="K35" s="133"/>
      <c r="L35" s="133"/>
      <c r="M35" s="133"/>
      <c r="N35" s="133"/>
      <c r="O35" s="133"/>
      <c r="P35" s="133"/>
    </row>
    <row r="36" spans="1:16" ht="14.5" x14ac:dyDescent="0.35">
      <c r="A36" s="507"/>
      <c r="B36" s="507"/>
      <c r="C36" s="507"/>
      <c r="D36" s="507"/>
      <c r="E36" s="507"/>
      <c r="F36" s="507"/>
      <c r="G36" s="507"/>
      <c r="H36" s="133">
        <v>2014</v>
      </c>
      <c r="I36" s="133"/>
      <c r="J36" s="133"/>
      <c r="K36" s="133"/>
      <c r="L36" s="133"/>
      <c r="M36" s="133"/>
      <c r="N36" s="133"/>
      <c r="O36" s="133"/>
      <c r="P36" s="133"/>
    </row>
    <row r="37" spans="1:16" ht="14.5" x14ac:dyDescent="0.35">
      <c r="A37" s="507"/>
      <c r="B37" s="507"/>
      <c r="C37" s="507"/>
      <c r="D37" s="507"/>
      <c r="E37" s="507"/>
      <c r="F37" s="507"/>
      <c r="G37" s="507"/>
      <c r="H37" s="133">
        <v>2015</v>
      </c>
      <c r="I37" s="133"/>
      <c r="J37" s="133"/>
      <c r="K37" s="133"/>
      <c r="L37" s="133"/>
      <c r="M37" s="133"/>
      <c r="N37" s="133"/>
      <c r="O37" s="133"/>
      <c r="P37" s="133"/>
    </row>
    <row r="38" spans="1:16" ht="14.5" x14ac:dyDescent="0.35">
      <c r="A38" s="507"/>
      <c r="B38" s="507"/>
      <c r="C38" s="507"/>
      <c r="D38" s="507"/>
      <c r="E38" s="507"/>
      <c r="F38" s="507"/>
      <c r="G38" s="507"/>
      <c r="H38" s="133">
        <v>2016</v>
      </c>
      <c r="I38" s="133"/>
      <c r="J38" s="133"/>
      <c r="K38" s="133"/>
      <c r="L38" s="133"/>
      <c r="M38" s="133"/>
      <c r="N38" s="133"/>
      <c r="O38" s="133"/>
      <c r="P38" s="133"/>
    </row>
    <row r="39" spans="1:16" ht="14.5" x14ac:dyDescent="0.35">
      <c r="A39" s="507"/>
      <c r="B39" s="507"/>
      <c r="C39" s="507"/>
      <c r="D39" s="507"/>
      <c r="E39" s="507"/>
      <c r="F39" s="507"/>
      <c r="G39" s="507"/>
      <c r="H39" s="133">
        <v>2017</v>
      </c>
      <c r="I39" s="133"/>
      <c r="J39" s="133"/>
      <c r="K39" s="133"/>
      <c r="L39" s="133"/>
      <c r="M39" s="133"/>
      <c r="N39" s="133"/>
      <c r="O39" s="133"/>
      <c r="P39" s="133"/>
    </row>
    <row r="40" spans="1:16" ht="14.5" x14ac:dyDescent="0.35">
      <c r="A40" s="507"/>
      <c r="B40" s="507"/>
      <c r="C40" s="507"/>
      <c r="D40" s="507"/>
      <c r="E40" s="507"/>
      <c r="F40" s="507"/>
      <c r="G40" s="507"/>
      <c r="H40" s="133">
        <v>2018</v>
      </c>
      <c r="I40" s="133"/>
      <c r="J40" s="133"/>
      <c r="K40" s="133"/>
      <c r="L40" s="133"/>
      <c r="M40" s="133"/>
      <c r="N40" s="133"/>
      <c r="O40" s="133"/>
      <c r="P40" s="133"/>
    </row>
    <row r="41" spans="1:16" ht="14.5" x14ac:dyDescent="0.35">
      <c r="A41" s="507"/>
      <c r="B41" s="507"/>
      <c r="C41" s="507"/>
      <c r="D41" s="507"/>
      <c r="E41" s="507"/>
      <c r="F41" s="507"/>
      <c r="G41" s="507"/>
      <c r="H41" s="133">
        <v>2019</v>
      </c>
      <c r="I41" s="133"/>
      <c r="J41" s="133"/>
      <c r="K41" s="133"/>
      <c r="L41" s="133"/>
      <c r="M41" s="133"/>
      <c r="N41" s="133"/>
      <c r="O41" s="133"/>
      <c r="P41" s="133"/>
    </row>
    <row r="42" spans="1:16" ht="14.5" x14ac:dyDescent="0.35">
      <c r="A42" s="507"/>
      <c r="B42" s="507"/>
      <c r="C42" s="507"/>
      <c r="D42" s="507"/>
      <c r="E42" s="507"/>
      <c r="F42" s="507"/>
      <c r="G42" s="507"/>
      <c r="H42" s="133">
        <v>2020</v>
      </c>
      <c r="I42" s="133"/>
      <c r="J42" s="133"/>
      <c r="K42" s="133"/>
      <c r="L42" s="133"/>
      <c r="M42" s="133"/>
      <c r="N42" s="133"/>
      <c r="O42" s="133"/>
      <c r="P42" s="133"/>
    </row>
    <row r="43" spans="1:16" ht="14.5" x14ac:dyDescent="0.35">
      <c r="A43" s="507"/>
      <c r="B43" s="507"/>
      <c r="C43" s="507"/>
      <c r="D43" s="507"/>
      <c r="E43" s="507"/>
      <c r="F43" s="507"/>
      <c r="G43" s="507"/>
      <c r="H43" s="133">
        <v>2021</v>
      </c>
      <c r="I43" s="133"/>
      <c r="J43" s="133"/>
      <c r="K43" s="133"/>
      <c r="L43" s="133"/>
      <c r="M43" s="133"/>
      <c r="N43" s="133"/>
      <c r="O43" s="133"/>
      <c r="P43" s="133"/>
    </row>
    <row r="44" spans="1:16" ht="14.5" x14ac:dyDescent="0.35">
      <c r="A44" s="507"/>
      <c r="B44" s="507"/>
      <c r="C44" s="507"/>
      <c r="D44" s="507"/>
      <c r="E44" s="507"/>
      <c r="F44" s="507"/>
      <c r="G44" s="507"/>
      <c r="H44" s="133">
        <v>2022</v>
      </c>
      <c r="I44" s="133"/>
      <c r="J44" s="133"/>
      <c r="K44" s="133"/>
      <c r="L44" s="133"/>
      <c r="M44" s="133"/>
      <c r="N44" s="133"/>
      <c r="O44" s="133"/>
      <c r="P44" s="133"/>
    </row>
    <row r="45" spans="1:16" ht="14.5" x14ac:dyDescent="0.35">
      <c r="A45" s="507"/>
      <c r="B45" s="507"/>
      <c r="C45" s="507"/>
      <c r="D45" s="507"/>
      <c r="E45" s="507"/>
      <c r="F45" s="507"/>
      <c r="G45" s="507"/>
      <c r="H45" s="133">
        <v>2023</v>
      </c>
      <c r="I45" s="133"/>
      <c r="J45" s="133"/>
      <c r="K45" s="133"/>
      <c r="L45" s="133"/>
      <c r="M45" s="133"/>
      <c r="N45" s="133"/>
      <c r="O45" s="133"/>
      <c r="P45" s="133"/>
    </row>
    <row r="46" spans="1:16" ht="14.5" x14ac:dyDescent="0.35">
      <c r="A46" s="507"/>
      <c r="B46" s="507"/>
      <c r="C46" s="507"/>
      <c r="D46" s="507"/>
      <c r="E46" s="507"/>
      <c r="F46" s="507"/>
      <c r="G46" s="507"/>
      <c r="H46" s="133">
        <v>2024</v>
      </c>
      <c r="I46" s="133"/>
      <c r="J46" s="133"/>
      <c r="K46" s="133"/>
      <c r="L46" s="133"/>
      <c r="M46" s="133"/>
      <c r="N46" s="133"/>
      <c r="O46" s="133"/>
      <c r="P46" s="133"/>
    </row>
  </sheetData>
  <mergeCells count="1">
    <mergeCell ref="K1:M1"/>
  </mergeCells>
  <dataValidations disablePrompts="1" count="1">
    <dataValidation type="list" allowBlank="1" showInputMessage="1" showErrorMessage="1" sqref="G16" xr:uid="{00000000-0002-0000-0C00-000000000000}">
      <formula1>$G$2:$G$3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91"/>
  <sheetViews>
    <sheetView rightToLeft="1" zoomScaleNormal="100" workbookViewId="0">
      <selection activeCell="D7" sqref="D7"/>
    </sheetView>
  </sheetViews>
  <sheetFormatPr defaultColWidth="8.58203125" defaultRowHeight="14.5" x14ac:dyDescent="0.35"/>
  <cols>
    <col min="1" max="1" width="34.83203125" style="197" customWidth="1"/>
    <col min="2" max="2" width="9.75" style="197" bestFit="1" customWidth="1"/>
    <col min="3" max="3" width="11.08203125" style="197" bestFit="1" customWidth="1"/>
    <col min="4" max="4" width="11.58203125" style="197" customWidth="1"/>
    <col min="5" max="5" width="10.58203125" style="197" bestFit="1" customWidth="1"/>
    <col min="6" max="6" width="9.75" style="197" bestFit="1" customWidth="1"/>
    <col min="7" max="7" width="9.75" style="181" bestFit="1" customWidth="1"/>
    <col min="8" max="8" width="11.08203125" style="181" bestFit="1" customWidth="1"/>
    <col min="9" max="9" width="22.58203125" style="198" customWidth="1"/>
    <col min="10" max="10" width="9" style="198" bestFit="1" customWidth="1"/>
    <col min="11" max="11" width="8.75" style="181" bestFit="1" customWidth="1"/>
    <col min="12" max="13" width="8.58203125" style="181"/>
    <col min="14" max="14" width="8.58203125" style="197"/>
    <col min="15" max="15" width="9.33203125" style="197" bestFit="1" customWidth="1"/>
    <col min="16" max="26" width="8.58203125" style="197"/>
    <col min="27" max="27" width="8.75" style="197" bestFit="1" customWidth="1"/>
    <col min="28" max="34" width="8.58203125" style="197"/>
    <col min="35" max="35" width="8.75" style="197" bestFit="1" customWidth="1"/>
    <col min="36" max="16384" width="8.58203125" style="197"/>
  </cols>
  <sheetData>
    <row r="1" spans="1:35" x14ac:dyDescent="0.35">
      <c r="A1" s="1116" t="s">
        <v>563</v>
      </c>
      <c r="B1" s="1116"/>
      <c r="C1" s="1116"/>
      <c r="D1" s="1116"/>
      <c r="E1" s="1116"/>
      <c r="F1" s="1116"/>
      <c r="G1" s="1116"/>
      <c r="H1" s="1116"/>
      <c r="I1" s="1116"/>
      <c r="J1" s="1116"/>
      <c r="K1" s="1116"/>
    </row>
    <row r="2" spans="1:35" x14ac:dyDescent="0.35">
      <c r="A2" s="1116"/>
      <c r="B2" s="1116"/>
      <c r="C2" s="1116"/>
      <c r="D2" s="1116"/>
      <c r="E2" s="1116"/>
      <c r="F2" s="1116"/>
      <c r="G2" s="1116"/>
      <c r="H2" s="1116"/>
      <c r="I2" s="1116"/>
      <c r="J2" s="1116"/>
      <c r="K2" s="1116"/>
    </row>
    <row r="3" spans="1:35" x14ac:dyDescent="0.35">
      <c r="A3" s="1116"/>
      <c r="B3" s="1116"/>
      <c r="C3" s="1116"/>
      <c r="D3" s="1116"/>
      <c r="E3" s="1116"/>
      <c r="F3" s="1116"/>
      <c r="G3" s="1116"/>
      <c r="H3" s="1116"/>
      <c r="I3" s="1116"/>
      <c r="J3" s="1116"/>
      <c r="K3" s="1116"/>
    </row>
    <row r="4" spans="1:35" x14ac:dyDescent="0.35">
      <c r="A4" s="1116"/>
      <c r="B4" s="1116"/>
      <c r="C4" s="1116"/>
      <c r="D4" s="1116"/>
      <c r="E4" s="1116"/>
      <c r="F4" s="1116"/>
      <c r="G4" s="1116"/>
      <c r="H4" s="1116"/>
      <c r="I4" s="1116"/>
      <c r="J4" s="1116"/>
      <c r="K4" s="1116"/>
    </row>
    <row r="5" spans="1:35" ht="24" customHeight="1" x14ac:dyDescent="0.35"/>
    <row r="6" spans="1:35" ht="24" customHeight="1" x14ac:dyDescent="0.35">
      <c r="A6" s="199" t="s">
        <v>303</v>
      </c>
      <c r="B6" s="200"/>
      <c r="C6" s="200"/>
      <c r="D6" s="200"/>
      <c r="E6" s="200"/>
      <c r="F6" s="200"/>
      <c r="G6" s="201"/>
      <c r="H6" s="201"/>
      <c r="I6" s="202"/>
      <c r="J6" s="202"/>
      <c r="K6" s="203"/>
    </row>
    <row r="7" spans="1:35" ht="24" customHeight="1" x14ac:dyDescent="0.35">
      <c r="A7" s="204" t="s">
        <v>304</v>
      </c>
      <c r="B7" s="205"/>
      <c r="C7" s="205"/>
      <c r="D7" s="205"/>
      <c r="E7" s="205"/>
      <c r="F7" s="205"/>
      <c r="G7" s="206"/>
      <c r="H7" s="206"/>
      <c r="I7" s="207"/>
      <c r="J7" s="207"/>
      <c r="K7" s="208"/>
    </row>
    <row r="8" spans="1:35" ht="24" customHeight="1" x14ac:dyDescent="0.35">
      <c r="A8" s="209" t="s">
        <v>305</v>
      </c>
      <c r="B8" s="210"/>
      <c r="C8" s="210"/>
      <c r="D8" s="210"/>
      <c r="E8" s="210"/>
      <c r="F8" s="210"/>
      <c r="G8" s="211"/>
      <c r="H8" s="211"/>
      <c r="I8" s="212"/>
      <c r="J8" s="212"/>
      <c r="K8" s="213"/>
    </row>
    <row r="9" spans="1:35" ht="15.75" customHeight="1" x14ac:dyDescent="0.35"/>
    <row r="10" spans="1:35" hidden="1" x14ac:dyDescent="0.35"/>
    <row r="11" spans="1:35" s="214" customFormat="1" hidden="1" x14ac:dyDescent="0.35">
      <c r="A11" s="214" t="s">
        <v>306</v>
      </c>
      <c r="G11" s="215"/>
      <c r="H11" s="215"/>
      <c r="I11" s="216"/>
      <c r="J11" s="216"/>
      <c r="K11" s="215"/>
      <c r="L11" s="215"/>
      <c r="M11" s="215"/>
    </row>
    <row r="12" spans="1:35" s="214" customFormat="1" hidden="1" x14ac:dyDescent="0.35">
      <c r="A12" s="217" t="s">
        <v>307</v>
      </c>
      <c r="C12" s="217" t="s">
        <v>308</v>
      </c>
      <c r="E12" s="217" t="s">
        <v>309</v>
      </c>
      <c r="G12" s="218" t="s">
        <v>310</v>
      </c>
      <c r="H12" s="215"/>
      <c r="I12" s="218" t="s">
        <v>311</v>
      </c>
      <c r="J12" s="216"/>
      <c r="K12" s="218" t="s">
        <v>312</v>
      </c>
      <c r="L12" s="215"/>
      <c r="M12" s="218" t="s">
        <v>313</v>
      </c>
      <c r="O12" s="217" t="s">
        <v>314</v>
      </c>
      <c r="Q12" s="217" t="s">
        <v>315</v>
      </c>
      <c r="S12" s="217" t="s">
        <v>316</v>
      </c>
      <c r="U12" s="217" t="s">
        <v>317</v>
      </c>
      <c r="W12" s="217" t="s">
        <v>318</v>
      </c>
      <c r="Y12" s="217" t="s">
        <v>319</v>
      </c>
      <c r="AA12" s="217" t="s">
        <v>320</v>
      </c>
      <c r="AC12" s="217" t="s">
        <v>321</v>
      </c>
      <c r="AE12" s="217" t="s">
        <v>322</v>
      </c>
      <c r="AG12" s="217" t="s">
        <v>323</v>
      </c>
      <c r="AI12" s="214" t="s">
        <v>324</v>
      </c>
    </row>
    <row r="13" spans="1:35" s="214" customFormat="1" hidden="1" x14ac:dyDescent="0.35">
      <c r="A13" s="217" t="s">
        <v>205</v>
      </c>
      <c r="C13" s="217" t="s">
        <v>205</v>
      </c>
      <c r="E13" s="217" t="s">
        <v>325</v>
      </c>
      <c r="G13" s="218" t="s">
        <v>326</v>
      </c>
      <c r="H13" s="215"/>
      <c r="I13" s="218" t="s">
        <v>326</v>
      </c>
      <c r="J13" s="216"/>
      <c r="K13" s="218" t="s">
        <v>327</v>
      </c>
      <c r="L13" s="215"/>
      <c r="M13" s="218" t="s">
        <v>328</v>
      </c>
      <c r="O13" s="217" t="s">
        <v>327</v>
      </c>
      <c r="Q13" s="217" t="s">
        <v>329</v>
      </c>
      <c r="S13" s="217" t="s">
        <v>330</v>
      </c>
      <c r="U13" s="217" t="s">
        <v>331</v>
      </c>
      <c r="W13" s="217" t="s">
        <v>327</v>
      </c>
      <c r="Y13" s="217" t="s">
        <v>328</v>
      </c>
      <c r="AA13" s="217" t="s">
        <v>332</v>
      </c>
      <c r="AC13" s="217" t="s">
        <v>333</v>
      </c>
      <c r="AE13" s="217" t="s">
        <v>126</v>
      </c>
      <c r="AG13" s="217" t="s">
        <v>334</v>
      </c>
      <c r="AI13" s="214">
        <v>2022</v>
      </c>
    </row>
    <row r="14" spans="1:35" s="214" customFormat="1" hidden="1" x14ac:dyDescent="0.35">
      <c r="A14" s="217" t="s">
        <v>335</v>
      </c>
      <c r="C14" s="217" t="s">
        <v>335</v>
      </c>
      <c r="E14" s="217" t="s">
        <v>335</v>
      </c>
      <c r="G14" s="218" t="s">
        <v>336</v>
      </c>
      <c r="H14" s="215"/>
      <c r="I14" s="218" t="s">
        <v>336</v>
      </c>
      <c r="J14" s="216"/>
      <c r="K14" s="218" t="s">
        <v>205</v>
      </c>
      <c r="L14" s="215"/>
      <c r="M14" s="218" t="s">
        <v>335</v>
      </c>
      <c r="O14" s="217" t="s">
        <v>337</v>
      </c>
      <c r="Q14" s="217" t="s">
        <v>338</v>
      </c>
      <c r="S14" s="217" t="s">
        <v>339</v>
      </c>
      <c r="U14" s="217" t="s">
        <v>340</v>
      </c>
      <c r="W14" s="217" t="s">
        <v>337</v>
      </c>
      <c r="Y14" s="217" t="s">
        <v>205</v>
      </c>
      <c r="AA14" s="217" t="s">
        <v>341</v>
      </c>
      <c r="AC14" s="217" t="s">
        <v>342</v>
      </c>
      <c r="AE14" s="217" t="s">
        <v>127</v>
      </c>
      <c r="AG14" s="217" t="s">
        <v>343</v>
      </c>
      <c r="AI14" s="214">
        <v>2021</v>
      </c>
    </row>
    <row r="15" spans="1:35" s="214" customFormat="1" hidden="1" x14ac:dyDescent="0.35">
      <c r="A15" s="217" t="s">
        <v>344</v>
      </c>
      <c r="C15" s="217" t="s">
        <v>345</v>
      </c>
      <c r="E15" s="217" t="s">
        <v>346</v>
      </c>
      <c r="G15" s="218" t="s">
        <v>335</v>
      </c>
      <c r="H15" s="215"/>
      <c r="I15" s="215"/>
      <c r="J15" s="216"/>
      <c r="K15" s="218" t="s">
        <v>345</v>
      </c>
      <c r="L15" s="215"/>
      <c r="M15" s="215"/>
      <c r="O15" s="217" t="s">
        <v>345</v>
      </c>
      <c r="Q15" s="217" t="s">
        <v>347</v>
      </c>
      <c r="U15" s="217" t="s">
        <v>348</v>
      </c>
      <c r="W15" s="217" t="s">
        <v>345</v>
      </c>
      <c r="AA15" s="217" t="s">
        <v>349</v>
      </c>
      <c r="AC15" s="217" t="s">
        <v>125</v>
      </c>
      <c r="AE15" s="217" t="s">
        <v>128</v>
      </c>
      <c r="AG15" s="217" t="s">
        <v>350</v>
      </c>
      <c r="AI15" s="214">
        <v>2020</v>
      </c>
    </row>
    <row r="16" spans="1:35" s="214" customFormat="1" hidden="1" x14ac:dyDescent="0.35">
      <c r="A16" s="217" t="s">
        <v>345</v>
      </c>
      <c r="C16" s="217"/>
      <c r="E16" s="217" t="s">
        <v>351</v>
      </c>
      <c r="G16" s="215"/>
      <c r="H16" s="215"/>
      <c r="I16" s="215"/>
      <c r="J16" s="216"/>
      <c r="K16" s="218" t="s">
        <v>335</v>
      </c>
      <c r="L16" s="215"/>
      <c r="M16" s="215"/>
      <c r="Q16" s="217" t="s">
        <v>336</v>
      </c>
      <c r="U16" s="217"/>
      <c r="W16" s="217" t="s">
        <v>335</v>
      </c>
      <c r="AA16" s="217">
        <v>507</v>
      </c>
      <c r="AC16" s="214" t="s">
        <v>128</v>
      </c>
      <c r="AE16" s="217" t="s">
        <v>352</v>
      </c>
      <c r="AG16" s="217" t="s">
        <v>203</v>
      </c>
      <c r="AI16" s="214">
        <v>2019</v>
      </c>
    </row>
    <row r="17" spans="1:35" hidden="1" x14ac:dyDescent="0.35">
      <c r="I17" s="181"/>
      <c r="AI17" s="214">
        <v>2018</v>
      </c>
    </row>
    <row r="18" spans="1:35" hidden="1" x14ac:dyDescent="0.35">
      <c r="A18" s="214" t="s">
        <v>353</v>
      </c>
      <c r="C18" s="214" t="s">
        <v>354</v>
      </c>
      <c r="E18" s="214" t="s">
        <v>355</v>
      </c>
      <c r="G18" s="215" t="s">
        <v>356</v>
      </c>
      <c r="I18" s="181" t="s">
        <v>357</v>
      </c>
      <c r="K18" s="215" t="s">
        <v>358</v>
      </c>
      <c r="M18" s="181" t="s">
        <v>359</v>
      </c>
      <c r="O18" s="214" t="s">
        <v>360</v>
      </c>
      <c r="AI18" s="214">
        <v>2017</v>
      </c>
    </row>
    <row r="19" spans="1:35" hidden="1" x14ac:dyDescent="0.35">
      <c r="A19" s="214" t="s">
        <v>205</v>
      </c>
      <c r="C19" s="214" t="s">
        <v>205</v>
      </c>
      <c r="E19" s="214" t="s">
        <v>361</v>
      </c>
      <c r="G19" s="215" t="s">
        <v>205</v>
      </c>
      <c r="I19" s="181">
        <v>0</v>
      </c>
      <c r="K19" s="181">
        <v>2013</v>
      </c>
      <c r="M19" s="181" t="s">
        <v>205</v>
      </c>
      <c r="O19" s="214" t="s">
        <v>334</v>
      </c>
      <c r="AI19" s="214">
        <v>2016</v>
      </c>
    </row>
    <row r="20" spans="1:35" hidden="1" x14ac:dyDescent="0.35">
      <c r="A20" s="214" t="s">
        <v>344</v>
      </c>
      <c r="C20" s="214" t="s">
        <v>182</v>
      </c>
      <c r="E20" s="214" t="s">
        <v>362</v>
      </c>
      <c r="G20" s="215" t="s">
        <v>344</v>
      </c>
      <c r="I20" s="181">
        <v>1</v>
      </c>
      <c r="K20" s="181">
        <v>2012</v>
      </c>
      <c r="M20" s="181" t="s">
        <v>344</v>
      </c>
      <c r="O20" s="214" t="s">
        <v>343</v>
      </c>
      <c r="AI20" s="214">
        <v>2015</v>
      </c>
    </row>
    <row r="21" spans="1:35" hidden="1" x14ac:dyDescent="0.35">
      <c r="A21" s="214"/>
      <c r="G21" s="181" t="s">
        <v>363</v>
      </c>
      <c r="I21" s="181"/>
      <c r="K21" s="181">
        <v>2011</v>
      </c>
      <c r="M21" s="181" t="s">
        <v>363</v>
      </c>
      <c r="O21" s="214" t="s">
        <v>350</v>
      </c>
      <c r="Y21" s="217" t="s">
        <v>364</v>
      </c>
      <c r="AC21" s="217" t="s">
        <v>333</v>
      </c>
      <c r="AI21" s="214">
        <v>2014</v>
      </c>
    </row>
    <row r="22" spans="1:35" hidden="1" x14ac:dyDescent="0.35">
      <c r="C22" s="214" t="s">
        <v>365</v>
      </c>
      <c r="I22" s="181"/>
      <c r="K22" s="181">
        <v>2010</v>
      </c>
      <c r="O22" s="214" t="s">
        <v>203</v>
      </c>
      <c r="Y22" s="219" t="s">
        <v>114</v>
      </c>
      <c r="AC22" s="217" t="s">
        <v>342</v>
      </c>
      <c r="AI22" s="214">
        <v>2013</v>
      </c>
    </row>
    <row r="23" spans="1:35" hidden="1" x14ac:dyDescent="0.35">
      <c r="C23" s="214" t="s">
        <v>205</v>
      </c>
      <c r="I23" s="181"/>
      <c r="K23" s="181">
        <v>2009</v>
      </c>
      <c r="Y23" s="214"/>
      <c r="AC23" s="214"/>
      <c r="AI23" s="214">
        <v>2012</v>
      </c>
    </row>
    <row r="24" spans="1:35" hidden="1" x14ac:dyDescent="0.35">
      <c r="C24" s="214" t="s">
        <v>193</v>
      </c>
      <c r="I24" s="181"/>
      <c r="K24" s="181">
        <v>2008</v>
      </c>
      <c r="Y24" s="214"/>
      <c r="AC24" s="214"/>
      <c r="AI24" s="214">
        <v>2011</v>
      </c>
    </row>
    <row r="25" spans="1:35" hidden="1" x14ac:dyDescent="0.35">
      <c r="Y25" s="214"/>
      <c r="AC25" s="214"/>
      <c r="AI25" s="197">
        <v>2010</v>
      </c>
    </row>
    <row r="26" spans="1:35" hidden="1" x14ac:dyDescent="0.35">
      <c r="Y26" s="214"/>
      <c r="AC26" s="214"/>
      <c r="AI26" s="197">
        <v>2009</v>
      </c>
    </row>
    <row r="27" spans="1:35" hidden="1" x14ac:dyDescent="0.35">
      <c r="AI27" s="197">
        <v>2008</v>
      </c>
    </row>
    <row r="28" spans="1:35" x14ac:dyDescent="0.35">
      <c r="A28" s="220" t="s">
        <v>366</v>
      </c>
      <c r="B28" s="221"/>
      <c r="C28" s="221"/>
      <c r="D28" s="221"/>
      <c r="E28" s="221"/>
      <c r="F28" s="221"/>
      <c r="G28" s="222"/>
      <c r="H28" s="222"/>
      <c r="I28" s="223"/>
      <c r="J28" s="223"/>
      <c r="K28" s="224"/>
    </row>
    <row r="29" spans="1:35" x14ac:dyDescent="0.35">
      <c r="A29" s="225" t="s">
        <v>367</v>
      </c>
      <c r="B29" s="226"/>
      <c r="C29" s="226"/>
      <c r="D29" s="226" t="s">
        <v>368</v>
      </c>
      <c r="E29" s="227">
        <f>+[1]פתיחה!P17</f>
        <v>2022</v>
      </c>
      <c r="F29" s="228"/>
      <c r="G29" s="229"/>
      <c r="H29" s="230" t="s">
        <v>159</v>
      </c>
      <c r="I29" s="231" t="s">
        <v>160</v>
      </c>
      <c r="J29" s="232" t="s">
        <v>161</v>
      </c>
      <c r="K29" s="233"/>
    </row>
    <row r="30" spans="1:35" x14ac:dyDescent="0.35">
      <c r="A30" s="234" t="s">
        <v>369</v>
      </c>
      <c r="B30" s="228" t="s">
        <v>370</v>
      </c>
      <c r="C30" s="228"/>
      <c r="D30" s="235"/>
      <c r="E30" s="236">
        <f>+VLOOKUP(E29,G30:J44,2)/1000000</f>
        <v>4.6900000000000002E-4</v>
      </c>
      <c r="F30" s="228"/>
      <c r="G30" s="237">
        <v>2008</v>
      </c>
      <c r="H30" s="231">
        <v>773</v>
      </c>
      <c r="I30" s="231">
        <v>1.095E-2</v>
      </c>
      <c r="J30" s="232">
        <v>9.8700000000000003E-3</v>
      </c>
      <c r="K30" s="233"/>
    </row>
    <row r="31" spans="1:35" x14ac:dyDescent="0.35">
      <c r="A31" s="234" t="s">
        <v>371</v>
      </c>
      <c r="B31" s="228" t="s">
        <v>370</v>
      </c>
      <c r="C31" s="228"/>
      <c r="D31" s="229">
        <f>+D30/1000</f>
        <v>0</v>
      </c>
      <c r="E31" s="236">
        <f>+VLOOKUP(E29,G30:J44,3)/1000000</f>
        <v>6.24E-9</v>
      </c>
      <c r="F31" s="228"/>
      <c r="G31" s="238">
        <v>2009</v>
      </c>
      <c r="H31" s="239">
        <v>736</v>
      </c>
      <c r="I31" s="239">
        <v>9.5200000000000007E-3</v>
      </c>
      <c r="J31" s="240">
        <v>9.4999999999999998E-3</v>
      </c>
      <c r="K31" s="233"/>
    </row>
    <row r="32" spans="1:35" x14ac:dyDescent="0.35">
      <c r="A32" s="241" t="s">
        <v>372</v>
      </c>
      <c r="B32" s="242" t="s">
        <v>370</v>
      </c>
      <c r="C32" s="242"/>
      <c r="D32" s="727">
        <f>+D30/1000000</f>
        <v>0</v>
      </c>
      <c r="E32" s="243">
        <f>+VLOOKUP(E29,G30:J44,4)/1000000</f>
        <v>3.6199999999999999E-9</v>
      </c>
      <c r="F32" s="228"/>
      <c r="G32" s="238">
        <v>2010</v>
      </c>
      <c r="H32" s="239">
        <v>726</v>
      </c>
      <c r="I32" s="239">
        <v>9.4000000000000004E-3</v>
      </c>
      <c r="J32" s="240">
        <v>8.9899999999999997E-3</v>
      </c>
      <c r="K32" s="233"/>
    </row>
    <row r="33" spans="1:11" x14ac:dyDescent="0.35">
      <c r="A33" s="228"/>
      <c r="B33" s="228"/>
      <c r="C33" s="228"/>
      <c r="D33" s="235"/>
      <c r="E33" s="228"/>
      <c r="F33" s="228"/>
      <c r="G33" s="238">
        <v>2011</v>
      </c>
      <c r="H33" s="239">
        <v>733</v>
      </c>
      <c r="I33" s="239">
        <v>1.021E-2</v>
      </c>
      <c r="J33" s="240">
        <v>9.2499999999999995E-3</v>
      </c>
      <c r="K33" s="233"/>
    </row>
    <row r="34" spans="1:11" x14ac:dyDescent="0.35">
      <c r="A34" s="1117" t="s">
        <v>373</v>
      </c>
      <c r="B34" s="1117"/>
      <c r="C34" s="1117"/>
      <c r="D34" s="1117"/>
      <c r="E34" s="1117"/>
      <c r="F34" s="228"/>
      <c r="G34" s="238">
        <v>2012</v>
      </c>
      <c r="H34" s="239">
        <v>783</v>
      </c>
      <c r="I34" s="239">
        <v>1.329E-2</v>
      </c>
      <c r="J34" s="240">
        <v>1.03E-2</v>
      </c>
      <c r="K34" s="233"/>
    </row>
    <row r="35" spans="1:11" x14ac:dyDescent="0.35">
      <c r="A35" s="1117"/>
      <c r="B35" s="1117"/>
      <c r="C35" s="1117"/>
      <c r="D35" s="1117"/>
      <c r="E35" s="1117"/>
      <c r="F35" s="228"/>
      <c r="G35" s="238">
        <v>2013</v>
      </c>
      <c r="H35" s="239">
        <v>700</v>
      </c>
      <c r="I35" s="239">
        <v>9.3600000000000003E-3</v>
      </c>
      <c r="J35" s="240">
        <v>8.4799999999999997E-3</v>
      </c>
      <c r="K35" s="233"/>
    </row>
    <row r="36" spans="1:11" x14ac:dyDescent="0.35">
      <c r="A36" s="1117"/>
      <c r="B36" s="1117"/>
      <c r="C36" s="1117"/>
      <c r="D36" s="1117"/>
      <c r="E36" s="1117"/>
      <c r="F36" s="228"/>
      <c r="G36" s="238">
        <v>2014</v>
      </c>
      <c r="H36" s="239">
        <v>685</v>
      </c>
      <c r="I36" s="239">
        <v>8.5599999999999999E-3</v>
      </c>
      <c r="J36" s="240">
        <v>8.6E-3</v>
      </c>
      <c r="K36" s="233"/>
    </row>
    <row r="37" spans="1:11" x14ac:dyDescent="0.35">
      <c r="A37" s="228"/>
      <c r="B37" s="228"/>
      <c r="C37" s="228"/>
      <c r="D37" s="228"/>
      <c r="E37" s="228"/>
      <c r="F37" s="228"/>
      <c r="G37" s="238">
        <v>2015</v>
      </c>
      <c r="H37" s="239">
        <v>693</v>
      </c>
      <c r="I37" s="239">
        <v>8.8100000000000001E-3</v>
      </c>
      <c r="J37" s="240">
        <v>8.6300000000000005E-3</v>
      </c>
      <c r="K37" s="233"/>
    </row>
    <row r="38" spans="1:11" x14ac:dyDescent="0.35">
      <c r="A38" s="228"/>
      <c r="B38" s="228"/>
      <c r="C38" s="228"/>
      <c r="D38" s="228"/>
      <c r="E38" s="228"/>
      <c r="F38" s="228"/>
      <c r="G38" s="238">
        <v>2016</v>
      </c>
      <c r="H38" s="239">
        <v>600</v>
      </c>
      <c r="I38" s="239">
        <v>1.52E-2</v>
      </c>
      <c r="J38" s="240">
        <v>7.6699999999999997E-3</v>
      </c>
      <c r="K38" s="233"/>
    </row>
    <row r="39" spans="1:11" x14ac:dyDescent="0.35">
      <c r="A39" s="228"/>
      <c r="B39" s="228"/>
      <c r="C39" s="228"/>
      <c r="D39" s="228"/>
      <c r="E39" s="228"/>
      <c r="F39" s="228"/>
      <c r="G39" s="238">
        <v>2017</v>
      </c>
      <c r="H39" s="239">
        <v>567</v>
      </c>
      <c r="I39" s="239">
        <v>7.8200000000000006E-3</v>
      </c>
      <c r="J39" s="240">
        <v>5.2199999999999998E-3</v>
      </c>
      <c r="K39" s="233"/>
    </row>
    <row r="40" spans="1:11" x14ac:dyDescent="0.35">
      <c r="A40" s="228"/>
      <c r="B40" s="228"/>
      <c r="C40" s="228"/>
      <c r="D40" s="228"/>
      <c r="E40" s="228"/>
      <c r="F40" s="228"/>
      <c r="G40" s="238">
        <v>2018</v>
      </c>
      <c r="H40" s="239">
        <v>537.5</v>
      </c>
      <c r="I40" s="239">
        <v>7.1000000000000004E-3</v>
      </c>
      <c r="J40" s="240">
        <v>6.0000000000000001E-3</v>
      </c>
      <c r="K40" s="244"/>
    </row>
    <row r="41" spans="1:11" x14ac:dyDescent="0.35">
      <c r="A41" s="228"/>
      <c r="B41" s="228"/>
      <c r="C41" s="228"/>
      <c r="D41" s="228"/>
      <c r="E41" s="228"/>
      <c r="F41" s="228"/>
      <c r="G41" s="238">
        <v>2019</v>
      </c>
      <c r="H41" s="239">
        <v>543</v>
      </c>
      <c r="I41" s="239">
        <v>7.0299999999999998E-3</v>
      </c>
      <c r="J41" s="240">
        <v>5.9500000000000004E-3</v>
      </c>
      <c r="K41" s="244"/>
    </row>
    <row r="42" spans="1:11" x14ac:dyDescent="0.35">
      <c r="A42" s="228"/>
      <c r="B42" s="228"/>
      <c r="C42" s="228"/>
      <c r="D42" s="228"/>
      <c r="E42" s="228"/>
      <c r="F42" s="228"/>
      <c r="G42" s="238">
        <v>2020</v>
      </c>
      <c r="H42" s="239">
        <v>496</v>
      </c>
      <c r="I42" s="239">
        <v>6.6299999999999996E-3</v>
      </c>
      <c r="J42" s="240">
        <v>4.1399999999999996E-3</v>
      </c>
      <c r="K42" s="244"/>
    </row>
    <row r="43" spans="1:11" x14ac:dyDescent="0.35">
      <c r="A43" s="228"/>
      <c r="B43" s="228"/>
      <c r="C43" s="228"/>
      <c r="D43" s="228"/>
      <c r="E43" s="228"/>
      <c r="F43" s="228"/>
      <c r="G43" s="238">
        <v>2021</v>
      </c>
      <c r="H43" s="239">
        <v>469</v>
      </c>
      <c r="I43" s="239">
        <v>6.2399999999999999E-3</v>
      </c>
      <c r="J43" s="240">
        <v>3.62E-3</v>
      </c>
      <c r="K43" s="244"/>
    </row>
    <row r="44" spans="1:11" x14ac:dyDescent="0.35">
      <c r="A44" s="241"/>
      <c r="B44" s="242"/>
      <c r="C44" s="242"/>
      <c r="D44" s="242"/>
      <c r="E44" s="242"/>
      <c r="F44" s="242"/>
      <c r="G44" s="245">
        <v>2022</v>
      </c>
      <c r="H44" s="246">
        <v>469</v>
      </c>
      <c r="I44" s="246">
        <v>6.2399999999999999E-3</v>
      </c>
      <c r="J44" s="247">
        <v>3.62E-3</v>
      </c>
      <c r="K44" s="248"/>
    </row>
    <row r="46" spans="1:11" ht="30" customHeight="1" x14ac:dyDescent="0.35">
      <c r="A46" s="249" t="s">
        <v>531</v>
      </c>
      <c r="B46" s="226"/>
      <c r="C46" s="1118" t="s">
        <v>374</v>
      </c>
      <c r="D46" s="1118"/>
      <c r="E46" s="1119"/>
      <c r="F46" s="1118" t="s">
        <v>375</v>
      </c>
      <c r="G46" s="1118"/>
      <c r="H46" s="1118"/>
      <c r="I46" s="1119"/>
    </row>
    <row r="47" spans="1:11" ht="16.5" x14ac:dyDescent="0.45">
      <c r="A47" s="250"/>
      <c r="B47" s="226"/>
      <c r="C47" s="226" t="s">
        <v>376</v>
      </c>
      <c r="D47" s="251" t="s">
        <v>482</v>
      </c>
      <c r="E47" s="252" t="s">
        <v>483</v>
      </c>
      <c r="F47" s="253" t="s">
        <v>377</v>
      </c>
      <c r="G47" s="254" t="s">
        <v>484</v>
      </c>
      <c r="H47" s="254" t="s">
        <v>485</v>
      </c>
      <c r="I47" s="255" t="s">
        <v>486</v>
      </c>
      <c r="J47" s="25" t="s">
        <v>378</v>
      </c>
      <c r="K47" s="256"/>
    </row>
    <row r="48" spans="1:11" ht="16.5" x14ac:dyDescent="0.35">
      <c r="A48" s="257" t="s">
        <v>379</v>
      </c>
      <c r="B48" s="228"/>
      <c r="C48" s="228"/>
      <c r="D48" s="228"/>
      <c r="E48" s="236"/>
      <c r="F48" s="226"/>
      <c r="G48" s="258"/>
      <c r="H48" s="258"/>
      <c r="I48" s="259"/>
      <c r="K48" s="260"/>
    </row>
    <row r="49" spans="1:10" ht="22.5" customHeight="1" x14ac:dyDescent="0.35">
      <c r="A49" s="261" t="s">
        <v>81</v>
      </c>
      <c r="B49" s="262"/>
      <c r="C49" s="263">
        <v>69.3</v>
      </c>
      <c r="D49" s="264">
        <v>3.8E-3</v>
      </c>
      <c r="E49" s="265">
        <v>5.7000000000000002E-3</v>
      </c>
      <c r="F49" s="266">
        <v>2.2779326000000002</v>
      </c>
      <c r="G49" s="267">
        <v>1.2E-4</v>
      </c>
      <c r="H49" s="267">
        <v>1.9000000000000001E-4</v>
      </c>
      <c r="I49" s="268">
        <v>2.3370000000000002</v>
      </c>
    </row>
    <row r="50" spans="1:10" x14ac:dyDescent="0.35">
      <c r="A50" s="269" t="s">
        <v>85</v>
      </c>
      <c r="B50" s="270"/>
      <c r="C50" s="271">
        <v>69.3</v>
      </c>
      <c r="D50" s="272">
        <v>2.5000000000000001E-2</v>
      </c>
      <c r="E50" s="273">
        <v>8.0000000000000002E-3</v>
      </c>
      <c r="F50" s="266">
        <v>2.2779326000000002</v>
      </c>
      <c r="G50" s="274">
        <v>8.1999999999999998E-4</v>
      </c>
      <c r="H50" s="274">
        <v>2.5999999999999998E-4</v>
      </c>
      <c r="I50" s="268">
        <v>2.3769999999999998</v>
      </c>
    </row>
    <row r="51" spans="1:10" x14ac:dyDescent="0.35">
      <c r="A51" s="275" t="s">
        <v>88</v>
      </c>
      <c r="B51" s="276"/>
      <c r="C51" s="271">
        <v>69.3</v>
      </c>
      <c r="D51" s="272">
        <v>3.3000000000000002E-2</v>
      </c>
      <c r="E51" s="273">
        <v>3.2000000000000002E-3</v>
      </c>
      <c r="F51" s="266">
        <v>2.2779326000000002</v>
      </c>
      <c r="G51" s="277">
        <v>1.08E-3</v>
      </c>
      <c r="H51" s="277">
        <v>1.1E-4</v>
      </c>
      <c r="I51" s="268">
        <v>2.3359999999999999</v>
      </c>
    </row>
    <row r="52" spans="1:10" ht="22.5" customHeight="1" x14ac:dyDescent="0.35">
      <c r="A52" s="257" t="s">
        <v>178</v>
      </c>
      <c r="B52" s="228"/>
      <c r="C52" s="278"/>
      <c r="D52" s="279"/>
      <c r="E52" s="280"/>
      <c r="F52" s="281"/>
      <c r="G52" s="282"/>
      <c r="H52" s="283"/>
      <c r="I52" s="284"/>
    </row>
    <row r="53" spans="1:10" x14ac:dyDescent="0.35">
      <c r="A53" s="285" t="s">
        <v>91</v>
      </c>
      <c r="B53" s="286"/>
      <c r="C53" s="263">
        <v>69.3</v>
      </c>
      <c r="D53" s="264">
        <v>3.8E-3</v>
      </c>
      <c r="E53" s="265">
        <v>5.7000000000000002E-3</v>
      </c>
      <c r="F53" s="266">
        <v>2.2779326000000002</v>
      </c>
      <c r="G53" s="267">
        <v>1.2E-4</v>
      </c>
      <c r="H53" s="267">
        <v>1.9000000000000001E-4</v>
      </c>
      <c r="I53" s="268">
        <v>2.3370000000000002</v>
      </c>
    </row>
    <row r="54" spans="1:10" ht="20.25" customHeight="1" x14ac:dyDescent="0.35">
      <c r="A54" s="287" t="s">
        <v>93</v>
      </c>
      <c r="B54" s="288"/>
      <c r="C54" s="271">
        <v>69.3</v>
      </c>
      <c r="D54" s="272">
        <v>2.5000000000000001E-2</v>
      </c>
      <c r="E54" s="273">
        <v>8.0000000000000002E-3</v>
      </c>
      <c r="F54" s="266">
        <v>2.2779326000000002</v>
      </c>
      <c r="G54" s="274">
        <v>8.1999999999999998E-4</v>
      </c>
      <c r="H54" s="274">
        <v>2.5999999999999998E-4</v>
      </c>
      <c r="I54" s="268">
        <v>2.3769999999999998</v>
      </c>
    </row>
    <row r="55" spans="1:10" x14ac:dyDescent="0.35">
      <c r="A55" s="275" t="s">
        <v>95</v>
      </c>
      <c r="B55" s="276"/>
      <c r="C55" s="271">
        <v>69.3</v>
      </c>
      <c r="D55" s="272">
        <v>3.3000000000000002E-2</v>
      </c>
      <c r="E55" s="273">
        <v>3.2000000000000002E-3</v>
      </c>
      <c r="F55" s="266">
        <v>2.2779326000000002</v>
      </c>
      <c r="G55" s="274">
        <v>1.08E-3</v>
      </c>
      <c r="H55" s="274">
        <v>1.1E-4</v>
      </c>
      <c r="I55" s="268">
        <v>2.3359999999999999</v>
      </c>
    </row>
    <row r="56" spans="1:10" ht="16.5" customHeight="1" x14ac:dyDescent="0.35">
      <c r="A56" s="289" t="s">
        <v>380</v>
      </c>
      <c r="B56" s="563"/>
      <c r="C56" s="278"/>
      <c r="D56" s="279"/>
      <c r="E56" s="280"/>
      <c r="F56" s="290"/>
      <c r="G56" s="291"/>
      <c r="H56" s="239"/>
      <c r="I56" s="240"/>
    </row>
    <row r="57" spans="1:10" x14ac:dyDescent="0.35">
      <c r="A57" s="292" t="s">
        <v>81</v>
      </c>
      <c r="B57" s="262"/>
      <c r="C57" s="263">
        <v>69.3</v>
      </c>
      <c r="D57" s="264">
        <v>3.8E-3</v>
      </c>
      <c r="E57" s="265">
        <v>5.7000000000000002E-3</v>
      </c>
      <c r="F57" s="266">
        <v>2.2779326000000002</v>
      </c>
      <c r="G57" s="267">
        <v>1.2E-4</v>
      </c>
      <c r="H57" s="267">
        <v>1.9000000000000001E-4</v>
      </c>
      <c r="I57" s="268">
        <v>2.3370000000000002</v>
      </c>
    </row>
    <row r="58" spans="1:10" x14ac:dyDescent="0.35">
      <c r="A58" s="293" t="s">
        <v>98</v>
      </c>
      <c r="B58" s="294"/>
      <c r="C58" s="271">
        <v>69.3</v>
      </c>
      <c r="D58" s="272">
        <v>2.5000000000000001E-2</v>
      </c>
      <c r="E58" s="273">
        <v>8.0000000000000002E-3</v>
      </c>
      <c r="F58" s="266">
        <v>2.2779326000000002</v>
      </c>
      <c r="G58" s="274">
        <v>8.1999999999999998E-4</v>
      </c>
      <c r="H58" s="274">
        <v>2.5999999999999998E-4</v>
      </c>
      <c r="I58" s="268">
        <v>2.3769999999999998</v>
      </c>
    </row>
    <row r="59" spans="1:10" x14ac:dyDescent="0.35">
      <c r="A59" s="293" t="s">
        <v>177</v>
      </c>
      <c r="B59" s="294"/>
      <c r="C59" s="271">
        <v>69.3</v>
      </c>
      <c r="D59" s="272">
        <v>3.3000000000000002E-2</v>
      </c>
      <c r="E59" s="273">
        <v>3.2000000000000002E-3</v>
      </c>
      <c r="F59" s="266">
        <v>2.2779326000000002</v>
      </c>
      <c r="G59" s="274">
        <v>1.08E-3</v>
      </c>
      <c r="H59" s="274">
        <v>1.1E-4</v>
      </c>
      <c r="I59" s="268">
        <v>2.3359999999999999</v>
      </c>
    </row>
    <row r="60" spans="1:10" ht="23.25" customHeight="1" x14ac:dyDescent="0.35">
      <c r="A60" s="295" t="s">
        <v>15</v>
      </c>
      <c r="B60" s="296"/>
      <c r="C60" s="278"/>
      <c r="D60" s="279"/>
      <c r="E60" s="280"/>
      <c r="F60" s="297"/>
      <c r="G60" s="282"/>
      <c r="H60" s="283"/>
      <c r="I60" s="284"/>
    </row>
    <row r="61" spans="1:10" ht="20.25" customHeight="1" x14ac:dyDescent="0.35">
      <c r="A61" s="292" t="s">
        <v>168</v>
      </c>
      <c r="B61" s="262"/>
      <c r="C61" s="263">
        <v>74.099999999999994</v>
      </c>
      <c r="D61" s="264">
        <v>3.8999999999999998E-3</v>
      </c>
      <c r="E61" s="265">
        <v>3.8999999999999998E-3</v>
      </c>
      <c r="F61" s="298">
        <v>2.6997520000000002</v>
      </c>
      <c r="G61" s="267">
        <v>1.3999999999999999E-4</v>
      </c>
      <c r="H61" s="267">
        <v>1.3999999999999999E-4</v>
      </c>
      <c r="I61" s="268">
        <v>2.746</v>
      </c>
    </row>
    <row r="62" spans="1:10" x14ac:dyDescent="0.35">
      <c r="A62" s="293" t="s">
        <v>178</v>
      </c>
      <c r="B62" s="294"/>
      <c r="C62" s="271">
        <v>74.099999999999994</v>
      </c>
      <c r="D62" s="272">
        <v>3.8999999999999998E-3</v>
      </c>
      <c r="E62" s="273">
        <v>3.8999999999999998E-3</v>
      </c>
      <c r="F62" s="298">
        <v>2.6997520000000002</v>
      </c>
      <c r="G62" s="274">
        <v>1.3999999999999999E-4</v>
      </c>
      <c r="H62" s="274">
        <v>1.3999999999999999E-4</v>
      </c>
      <c r="I62" s="268">
        <v>2.746</v>
      </c>
    </row>
    <row r="63" spans="1:10" x14ac:dyDescent="0.35">
      <c r="A63" s="293" t="s">
        <v>190</v>
      </c>
      <c r="B63" s="294"/>
      <c r="C63" s="271">
        <v>74.099999999999994</v>
      </c>
      <c r="D63" s="272">
        <v>3.8999999999999998E-3</v>
      </c>
      <c r="E63" s="273">
        <v>3.8999999999999998E-3</v>
      </c>
      <c r="F63" s="298">
        <v>2.6997520000000002</v>
      </c>
      <c r="G63" s="274">
        <v>1.3999999999999999E-4</v>
      </c>
      <c r="H63" s="274">
        <v>1.3999999999999999E-4</v>
      </c>
      <c r="I63" s="268">
        <v>2.746</v>
      </c>
    </row>
    <row r="64" spans="1:10" x14ac:dyDescent="0.35">
      <c r="A64" s="293" t="s">
        <v>381</v>
      </c>
      <c r="B64" s="294"/>
      <c r="C64" s="271"/>
      <c r="D64" s="272"/>
      <c r="E64" s="299"/>
      <c r="F64" s="300">
        <v>1.5730000000000001E-2</v>
      </c>
      <c r="G64" s="301"/>
      <c r="H64" s="301"/>
      <c r="I64" s="302"/>
      <c r="J64" s="726" t="s">
        <v>382</v>
      </c>
    </row>
    <row r="65" spans="1:9" ht="19.5" customHeight="1" x14ac:dyDescent="0.35">
      <c r="A65" s="295" t="s">
        <v>184</v>
      </c>
      <c r="B65" s="296"/>
      <c r="C65" s="278"/>
      <c r="D65" s="279"/>
      <c r="E65" s="280"/>
      <c r="F65" s="297"/>
      <c r="G65" s="282"/>
      <c r="H65" s="283"/>
      <c r="I65" s="284"/>
    </row>
    <row r="66" spans="1:9" ht="17.25" customHeight="1" x14ac:dyDescent="0.35">
      <c r="A66" s="292" t="s">
        <v>383</v>
      </c>
      <c r="B66" s="262"/>
      <c r="C66" s="263">
        <v>69.599999999999994</v>
      </c>
      <c r="D66" s="264">
        <v>4.0000000000000001E-3</v>
      </c>
      <c r="E66" s="303">
        <v>5.7000000000000002E-3</v>
      </c>
      <c r="F66" s="304">
        <v>2.125</v>
      </c>
      <c r="G66" s="267">
        <v>8.0000000000000007E-5</v>
      </c>
      <c r="H66" s="267">
        <v>1.2E-4</v>
      </c>
      <c r="I66" s="268">
        <v>2.1789999999999998</v>
      </c>
    </row>
    <row r="67" spans="1:9" ht="16.5" customHeight="1" x14ac:dyDescent="0.35">
      <c r="A67" s="293" t="s">
        <v>384</v>
      </c>
      <c r="B67" s="294"/>
      <c r="C67" s="271">
        <v>73.599999999999994</v>
      </c>
      <c r="D67" s="272">
        <v>4.0000000000000001E-3</v>
      </c>
      <c r="E67" s="299">
        <v>3.8999999999999998E-3</v>
      </c>
      <c r="F67" s="300">
        <v>2.677</v>
      </c>
      <c r="G67" s="274">
        <v>9.0000000000000006E-5</v>
      </c>
      <c r="H67" s="274">
        <v>9.0000000000000006E-5</v>
      </c>
      <c r="I67" s="268">
        <v>2.722</v>
      </c>
    </row>
    <row r="68" spans="1:9" ht="16.5" customHeight="1" x14ac:dyDescent="0.35">
      <c r="A68" s="305" t="s">
        <v>385</v>
      </c>
      <c r="B68" s="296"/>
      <c r="C68" s="279">
        <f>+I68*C67/I67</f>
        <v>71.858692138133719</v>
      </c>
      <c r="D68" s="279">
        <v>4.0000000000000001E-3</v>
      </c>
      <c r="E68" s="280">
        <v>4.0000000000000001E-3</v>
      </c>
      <c r="F68" s="297">
        <v>2.6576</v>
      </c>
      <c r="G68" s="277">
        <v>9.0000000000000006E-5</v>
      </c>
      <c r="H68" s="277">
        <v>9.0000000000000006E-5</v>
      </c>
      <c r="I68" s="240">
        <v>2.6576</v>
      </c>
    </row>
    <row r="69" spans="1:9" x14ac:dyDescent="0.35">
      <c r="A69" s="289" t="s">
        <v>92</v>
      </c>
      <c r="B69" s="296"/>
      <c r="C69" s="297"/>
      <c r="D69" s="297"/>
      <c r="E69" s="306"/>
      <c r="F69" s="297"/>
      <c r="G69" s="282"/>
      <c r="H69" s="283"/>
      <c r="I69" s="284"/>
    </row>
    <row r="70" spans="1:9" x14ac:dyDescent="0.35">
      <c r="A70" s="292" t="s">
        <v>386</v>
      </c>
      <c r="B70" s="262"/>
      <c r="C70" s="263">
        <v>63.1</v>
      </c>
      <c r="D70" s="304">
        <v>6.2E-2</v>
      </c>
      <c r="E70" s="265">
        <v>2.0000000000000001E-4</v>
      </c>
      <c r="F70" s="304">
        <v>1.7310000000000001</v>
      </c>
      <c r="G70" s="267">
        <v>1.6999999999999999E-3</v>
      </c>
      <c r="H70" s="267">
        <v>1.0000000000000001E-5</v>
      </c>
      <c r="I70" s="268">
        <v>1.7749999999999999</v>
      </c>
    </row>
    <row r="71" spans="1:9" x14ac:dyDescent="0.35">
      <c r="A71" s="293" t="s">
        <v>190</v>
      </c>
      <c r="B71" s="294"/>
      <c r="C71" s="271">
        <v>63.1</v>
      </c>
      <c r="D71" s="300">
        <v>6.2E-2</v>
      </c>
      <c r="E71" s="273">
        <v>2.0000000000000001E-4</v>
      </c>
      <c r="F71" s="300">
        <v>1.7310000000000001</v>
      </c>
      <c r="G71" s="274">
        <v>1.6999999999999999E-3</v>
      </c>
      <c r="H71" s="274">
        <v>1.0000000000000001E-5</v>
      </c>
      <c r="I71" s="268">
        <v>1.7749999999999999</v>
      </c>
    </row>
    <row r="72" spans="1:9" ht="24" customHeight="1" x14ac:dyDescent="0.35">
      <c r="A72" s="289" t="s">
        <v>387</v>
      </c>
      <c r="B72" s="296"/>
      <c r="C72" s="278"/>
      <c r="D72" s="297"/>
      <c r="E72" s="306"/>
      <c r="F72" s="297"/>
      <c r="G72" s="277"/>
      <c r="H72" s="277"/>
      <c r="I72" s="284"/>
    </row>
    <row r="73" spans="1:9" ht="18" customHeight="1" x14ac:dyDescent="0.35">
      <c r="A73" s="292" t="s">
        <v>388</v>
      </c>
      <c r="B73" s="262"/>
      <c r="C73" s="263">
        <v>56.1</v>
      </c>
      <c r="D73" s="304">
        <v>9.1999999999999998E-2</v>
      </c>
      <c r="E73" s="265">
        <v>3.0000000000000001E-3</v>
      </c>
      <c r="F73" s="304">
        <v>2.6928000000000001</v>
      </c>
      <c r="G73" s="267">
        <v>4.4159999999999998E-3</v>
      </c>
      <c r="H73" s="267">
        <v>1.44E-4</v>
      </c>
      <c r="I73" s="240" t="s">
        <v>389</v>
      </c>
    </row>
    <row r="74" spans="1:9" x14ac:dyDescent="0.35">
      <c r="A74" s="293" t="s">
        <v>190</v>
      </c>
      <c r="B74" s="294"/>
      <c r="C74" s="271">
        <v>56.1</v>
      </c>
      <c r="D74" s="300">
        <v>9.1999999999999998E-2</v>
      </c>
      <c r="E74" s="273">
        <v>3.0000000000000001E-3</v>
      </c>
      <c r="F74" s="304">
        <v>2.6928000000000001</v>
      </c>
      <c r="G74" s="267">
        <v>4.4159999999999998E-3</v>
      </c>
      <c r="H74" s="267">
        <v>1.44E-4</v>
      </c>
      <c r="I74" s="555"/>
    </row>
    <row r="75" spans="1:9" x14ac:dyDescent="0.35">
      <c r="A75" s="293" t="s">
        <v>57</v>
      </c>
      <c r="B75" s="294"/>
      <c r="C75" s="271">
        <v>56.1</v>
      </c>
      <c r="D75" s="300">
        <v>9.1999999999999998E-2</v>
      </c>
      <c r="E75" s="273">
        <v>3.0000000000000001E-3</v>
      </c>
      <c r="F75" s="304">
        <v>2.6928000000000001</v>
      </c>
      <c r="G75" s="267">
        <v>4.4159999999999998E-3</v>
      </c>
      <c r="H75" s="267">
        <v>1.44E-4</v>
      </c>
      <c r="I75" s="556"/>
    </row>
    <row r="76" spans="1:9" ht="18" customHeight="1" x14ac:dyDescent="0.35">
      <c r="A76" s="289" t="s">
        <v>390</v>
      </c>
      <c r="B76" s="296"/>
      <c r="C76" s="297"/>
      <c r="D76" s="297"/>
      <c r="E76" s="306"/>
      <c r="F76" s="297"/>
      <c r="G76" s="283"/>
      <c r="H76" s="283"/>
      <c r="I76" s="284"/>
    </row>
    <row r="77" spans="1:9" ht="21.75" customHeight="1" x14ac:dyDescent="0.35">
      <c r="A77" s="307" t="s">
        <v>190</v>
      </c>
      <c r="B77" s="308"/>
      <c r="C77" s="309">
        <f>56.1*4.5/4.0695</f>
        <v>62.034647991153712</v>
      </c>
      <c r="D77" s="309">
        <v>2.9000000000000001E-2</v>
      </c>
      <c r="E77" s="310">
        <v>3.0000000000000001E-3</v>
      </c>
      <c r="F77" s="311">
        <f>1.266*4.5/4.0695</f>
        <v>1.3999262808698858</v>
      </c>
      <c r="G77" s="312">
        <v>6.4000000000000005E-4</v>
      </c>
      <c r="H77" s="312">
        <v>6.9999999999999994E-5</v>
      </c>
      <c r="I77" s="313">
        <v>1.302</v>
      </c>
    </row>
    <row r="78" spans="1:9" x14ac:dyDescent="0.35">
      <c r="A78" s="314"/>
      <c r="B78" s="198"/>
      <c r="C78" s="315"/>
      <c r="D78" s="198"/>
      <c r="E78" s="198"/>
      <c r="F78" s="198"/>
      <c r="G78" s="25"/>
      <c r="H78" s="25"/>
    </row>
    <row r="79" spans="1:9" x14ac:dyDescent="0.35">
      <c r="A79" s="316"/>
      <c r="B79" s="226"/>
      <c r="C79" s="317"/>
      <c r="D79" s="226"/>
      <c r="E79" s="226"/>
      <c r="F79" s="226"/>
      <c r="G79" s="258"/>
      <c r="H79" s="259"/>
    </row>
    <row r="80" spans="1:9" x14ac:dyDescent="0.35">
      <c r="A80" s="318"/>
      <c r="B80" s="253"/>
      <c r="C80" s="319" t="s">
        <v>376</v>
      </c>
      <c r="D80" s="319" t="s">
        <v>391</v>
      </c>
      <c r="E80" s="319" t="s">
        <v>392</v>
      </c>
      <c r="F80" s="319" t="s">
        <v>377</v>
      </c>
      <c r="G80" s="320" t="s">
        <v>393</v>
      </c>
      <c r="H80" s="321" t="s">
        <v>394</v>
      </c>
    </row>
    <row r="81" spans="1:10" x14ac:dyDescent="0.35">
      <c r="A81" s="318"/>
      <c r="B81" s="253"/>
      <c r="C81" s="253"/>
      <c r="D81" s="319" t="s">
        <v>395</v>
      </c>
      <c r="E81" s="319" t="s">
        <v>396</v>
      </c>
      <c r="F81" s="319"/>
      <c r="G81" s="320"/>
      <c r="H81" s="321"/>
    </row>
    <row r="82" spans="1:10" x14ac:dyDescent="0.35">
      <c r="A82" s="322" t="s">
        <v>196</v>
      </c>
      <c r="B82" s="323"/>
      <c r="C82" s="324">
        <v>69.3</v>
      </c>
      <c r="D82" s="325">
        <v>44.3</v>
      </c>
      <c r="E82" s="326">
        <v>0.74199999999999999</v>
      </c>
      <c r="F82" s="325">
        <f>+E82*D82*C82/(1000)</f>
        <v>2.2779325799999999</v>
      </c>
      <c r="G82" s="327">
        <v>3.8E-3</v>
      </c>
      <c r="H82" s="328">
        <v>5.7000000000000002E-3</v>
      </c>
    </row>
    <row r="83" spans="1:10" x14ac:dyDescent="0.35">
      <c r="A83" s="287" t="s">
        <v>197</v>
      </c>
      <c r="B83" s="288"/>
      <c r="C83" s="329">
        <v>69.3</v>
      </c>
      <c r="D83" s="330">
        <v>44.3</v>
      </c>
      <c r="E83" s="331">
        <v>0.74199999999999999</v>
      </c>
      <c r="F83" s="330">
        <f>+E83*D83*C83/(1000)</f>
        <v>2.2779325799999999</v>
      </c>
      <c r="G83" s="332">
        <v>3.8E-3</v>
      </c>
      <c r="H83" s="333">
        <v>5.7000000000000002E-3</v>
      </c>
    </row>
    <row r="84" spans="1:10" ht="16.5" x14ac:dyDescent="0.35">
      <c r="A84" s="287" t="s">
        <v>198</v>
      </c>
      <c r="B84" s="288"/>
      <c r="C84" s="329">
        <v>69.3</v>
      </c>
      <c r="D84" s="330">
        <v>44.3</v>
      </c>
      <c r="E84" s="331">
        <v>0.74199999999999999</v>
      </c>
      <c r="F84" s="330">
        <f>+E84*D84*C84/(1000)</f>
        <v>2.2779325799999999</v>
      </c>
      <c r="G84" s="332">
        <v>3.8E-3</v>
      </c>
      <c r="H84" s="333">
        <v>5.7000000000000002E-3</v>
      </c>
      <c r="J84" s="334"/>
    </row>
    <row r="85" spans="1:10" x14ac:dyDescent="0.35">
      <c r="A85" s="287" t="s">
        <v>199</v>
      </c>
      <c r="B85" s="288"/>
      <c r="C85" s="329">
        <v>69.3</v>
      </c>
      <c r="D85" s="330">
        <v>44.3</v>
      </c>
      <c r="E85" s="331">
        <v>0.74199999999999999</v>
      </c>
      <c r="F85" s="330">
        <f>+E85*D85*C85/(1000)</f>
        <v>2.2779325799999999</v>
      </c>
      <c r="G85" s="332">
        <v>3.8E-3</v>
      </c>
      <c r="H85" s="333">
        <v>5.7000000000000002E-3</v>
      </c>
    </row>
    <row r="86" spans="1:10" x14ac:dyDescent="0.35">
      <c r="A86" s="335" t="s">
        <v>15</v>
      </c>
      <c r="B86" s="288"/>
      <c r="C86" s="329"/>
      <c r="D86" s="330"/>
      <c r="E86" s="331"/>
      <c r="F86" s="330"/>
      <c r="G86" s="336"/>
      <c r="H86" s="333"/>
    </row>
    <row r="87" spans="1:10" x14ac:dyDescent="0.35">
      <c r="A87" s="287" t="s">
        <v>200</v>
      </c>
      <c r="B87" s="288"/>
      <c r="C87" s="329">
        <v>74.099999999999994</v>
      </c>
      <c r="D87" s="330">
        <v>43</v>
      </c>
      <c r="E87" s="331">
        <v>0.84730000000000005</v>
      </c>
      <c r="F87" s="330">
        <f>+E87*D87*C87/(1000)</f>
        <v>2.6997519899999998</v>
      </c>
      <c r="G87" s="332">
        <v>3.8999999999999998E-3</v>
      </c>
      <c r="H87" s="333">
        <v>3.8999999999999998E-3</v>
      </c>
    </row>
    <row r="88" spans="1:10" x14ac:dyDescent="0.35">
      <c r="A88" s="287" t="s">
        <v>196</v>
      </c>
      <c r="B88" s="288"/>
      <c r="C88" s="329">
        <v>74.099999999999994</v>
      </c>
      <c r="D88" s="330">
        <v>43</v>
      </c>
      <c r="E88" s="331">
        <v>0.84730000000000005</v>
      </c>
      <c r="F88" s="330">
        <f t="shared" ref="F88:F93" si="0">+E88*D88*C88/(1000)</f>
        <v>2.6997519899999998</v>
      </c>
      <c r="G88" s="332">
        <v>3.8999999999999998E-3</v>
      </c>
      <c r="H88" s="333">
        <v>3.8999999999999998E-3</v>
      </c>
    </row>
    <row r="89" spans="1:10" x14ac:dyDescent="0.35">
      <c r="A89" s="287" t="s">
        <v>201</v>
      </c>
      <c r="B89" s="288"/>
      <c r="C89" s="329">
        <v>74.099999999999994</v>
      </c>
      <c r="D89" s="330">
        <v>43</v>
      </c>
      <c r="E89" s="331">
        <v>0.84730000000000005</v>
      </c>
      <c r="F89" s="330">
        <f t="shared" si="0"/>
        <v>2.6997519899999998</v>
      </c>
      <c r="G89" s="332">
        <v>3.8999999999999998E-3</v>
      </c>
      <c r="H89" s="333">
        <v>3.8999999999999998E-3</v>
      </c>
    </row>
    <row r="90" spans="1:10" x14ac:dyDescent="0.35">
      <c r="A90" s="287" t="s">
        <v>198</v>
      </c>
      <c r="B90" s="288"/>
      <c r="C90" s="329">
        <v>74.099999999999994</v>
      </c>
      <c r="D90" s="330">
        <v>43</v>
      </c>
      <c r="E90" s="331">
        <v>0.84730000000000005</v>
      </c>
      <c r="F90" s="330">
        <f t="shared" si="0"/>
        <v>2.6997519899999998</v>
      </c>
      <c r="G90" s="332">
        <v>3.8999999999999998E-3</v>
      </c>
      <c r="H90" s="333">
        <v>3.8999999999999998E-3</v>
      </c>
    </row>
    <row r="91" spans="1:10" x14ac:dyDescent="0.35">
      <c r="A91" s="287" t="s">
        <v>202</v>
      </c>
      <c r="B91" s="288"/>
      <c r="C91" s="329">
        <v>74.099999999999994</v>
      </c>
      <c r="D91" s="330">
        <v>43</v>
      </c>
      <c r="E91" s="331">
        <v>0.84730000000000005</v>
      </c>
      <c r="F91" s="330">
        <f t="shared" si="0"/>
        <v>2.6997519899999998</v>
      </c>
      <c r="G91" s="332">
        <v>3.8999999999999998E-3</v>
      </c>
      <c r="H91" s="333">
        <v>3.8999999999999998E-3</v>
      </c>
    </row>
    <row r="92" spans="1:10" x14ac:dyDescent="0.35">
      <c r="A92" s="287" t="s">
        <v>203</v>
      </c>
      <c r="B92" s="288"/>
      <c r="C92" s="329">
        <v>74.099999999999994</v>
      </c>
      <c r="D92" s="330">
        <v>43</v>
      </c>
      <c r="E92" s="331">
        <v>0.84730000000000005</v>
      </c>
      <c r="F92" s="330">
        <f t="shared" si="0"/>
        <v>2.6997519899999998</v>
      </c>
      <c r="G92" s="332">
        <v>3.8999999999999998E-3</v>
      </c>
      <c r="H92" s="333">
        <v>3.8999999999999998E-3</v>
      </c>
    </row>
    <row r="93" spans="1:10" x14ac:dyDescent="0.35">
      <c r="A93" s="335" t="s">
        <v>204</v>
      </c>
      <c r="B93" s="288"/>
      <c r="C93" s="329">
        <v>77.400000000000006</v>
      </c>
      <c r="D93" s="330">
        <v>40.4</v>
      </c>
      <c r="E93" s="331">
        <v>0.95</v>
      </c>
      <c r="F93" s="330">
        <f t="shared" si="0"/>
        <v>2.970612</v>
      </c>
      <c r="G93" s="332">
        <v>3.0000000000000001E-3</v>
      </c>
      <c r="H93" s="333">
        <v>5.9999999999999995E-4</v>
      </c>
    </row>
    <row r="94" spans="1:10" x14ac:dyDescent="0.35">
      <c r="A94" s="287" t="s">
        <v>200</v>
      </c>
      <c r="B94" s="288"/>
      <c r="C94" s="329">
        <v>11.899532199999999</v>
      </c>
      <c r="D94" s="330"/>
      <c r="E94" s="331">
        <v>499.78035239999997</v>
      </c>
      <c r="F94" s="330"/>
      <c r="G94" s="332">
        <v>7.3942286708506799</v>
      </c>
      <c r="H94" s="336"/>
      <c r="I94" s="337"/>
    </row>
    <row r="95" spans="1:10" x14ac:dyDescent="0.35">
      <c r="A95" s="335" t="s">
        <v>207</v>
      </c>
      <c r="B95" s="288"/>
      <c r="C95" s="331"/>
      <c r="D95" s="330"/>
      <c r="E95" s="331"/>
      <c r="F95" s="330"/>
      <c r="G95" s="332"/>
      <c r="H95" s="336"/>
      <c r="I95" s="337"/>
    </row>
    <row r="96" spans="1:10" x14ac:dyDescent="0.35">
      <c r="A96" s="287" t="s">
        <v>208</v>
      </c>
      <c r="B96" s="288"/>
      <c r="C96" s="338">
        <v>8.5498776317235716</v>
      </c>
      <c r="D96" s="330"/>
      <c r="E96" s="331">
        <v>359.09486053238999</v>
      </c>
      <c r="F96" s="330"/>
      <c r="G96" s="332">
        <v>5.3127929110318597</v>
      </c>
      <c r="H96" s="336"/>
      <c r="I96" s="337"/>
    </row>
    <row r="97" spans="1:9" x14ac:dyDescent="0.35">
      <c r="A97" s="287" t="s">
        <v>209</v>
      </c>
      <c r="B97" s="288"/>
      <c r="C97" s="331">
        <v>9.6650494592219012</v>
      </c>
      <c r="D97" s="330"/>
      <c r="E97" s="331">
        <v>405.93207728731983</v>
      </c>
      <c r="F97" s="330"/>
      <c r="G97" s="332">
        <v>6.0057475046429509</v>
      </c>
      <c r="H97" s="336"/>
      <c r="I97" s="337"/>
    </row>
    <row r="98" spans="1:9" hidden="1" x14ac:dyDescent="0.35">
      <c r="A98" s="339"/>
      <c r="B98" s="288"/>
      <c r="C98" s="330"/>
      <c r="D98" s="330"/>
      <c r="E98" s="330"/>
      <c r="F98" s="330"/>
      <c r="G98" s="336"/>
      <c r="H98" s="333"/>
    </row>
    <row r="99" spans="1:9" hidden="1" x14ac:dyDescent="0.35">
      <c r="A99" s="339"/>
      <c r="B99" s="288"/>
      <c r="C99" s="330"/>
      <c r="D99" s="330"/>
      <c r="E99" s="330"/>
      <c r="F99" s="330"/>
      <c r="G99" s="336"/>
      <c r="H99" s="333"/>
    </row>
    <row r="100" spans="1:9" hidden="1" x14ac:dyDescent="0.35">
      <c r="A100" s="287" t="s">
        <v>397</v>
      </c>
      <c r="B100" s="288" t="s">
        <v>329</v>
      </c>
      <c r="C100" s="330">
        <v>14800</v>
      </c>
      <c r="D100" s="330" t="s">
        <v>338</v>
      </c>
      <c r="E100" s="330"/>
      <c r="F100" s="330" t="s">
        <v>347</v>
      </c>
      <c r="G100" s="336"/>
      <c r="H100" s="336" t="s">
        <v>398</v>
      </c>
      <c r="I100" s="337"/>
    </row>
    <row r="101" spans="1:9" hidden="1" x14ac:dyDescent="0.35">
      <c r="A101" s="287" t="s">
        <v>399</v>
      </c>
      <c r="B101" s="288"/>
      <c r="C101" s="330">
        <v>675</v>
      </c>
      <c r="D101" s="330"/>
      <c r="E101" s="330"/>
      <c r="F101" s="330"/>
      <c r="G101" s="336"/>
      <c r="H101" s="336"/>
      <c r="I101" s="337"/>
    </row>
    <row r="102" spans="1:9" hidden="1" x14ac:dyDescent="0.35">
      <c r="A102" s="287" t="s">
        <v>400</v>
      </c>
      <c r="B102" s="288"/>
      <c r="C102" s="330">
        <v>92</v>
      </c>
      <c r="D102" s="330"/>
      <c r="E102" s="330"/>
      <c r="F102" s="330"/>
      <c r="G102" s="336"/>
      <c r="H102" s="336"/>
      <c r="I102" s="337"/>
    </row>
    <row r="103" spans="1:9" hidden="1" x14ac:dyDescent="0.35">
      <c r="A103" s="287" t="s">
        <v>401</v>
      </c>
      <c r="B103" s="288"/>
      <c r="C103" s="330">
        <v>3500</v>
      </c>
      <c r="D103" s="330"/>
      <c r="E103" s="330"/>
      <c r="F103" s="330"/>
      <c r="G103" s="336"/>
      <c r="H103" s="336"/>
      <c r="I103" s="337"/>
    </row>
    <row r="104" spans="1:9" hidden="1" x14ac:dyDescent="0.35">
      <c r="A104" s="287" t="s">
        <v>402</v>
      </c>
      <c r="B104" s="288"/>
      <c r="C104" s="330">
        <v>1100</v>
      </c>
      <c r="D104" s="330"/>
      <c r="E104" s="330"/>
      <c r="F104" s="330"/>
      <c r="G104" s="336"/>
      <c r="H104" s="336"/>
      <c r="I104" s="337"/>
    </row>
    <row r="105" spans="1:9" hidden="1" x14ac:dyDescent="0.35">
      <c r="A105" s="287" t="s">
        <v>403</v>
      </c>
      <c r="B105" s="288"/>
      <c r="C105" s="330">
        <v>1430</v>
      </c>
      <c r="D105" s="330"/>
      <c r="E105" s="330"/>
      <c r="F105" s="330"/>
      <c r="G105" s="336"/>
      <c r="H105" s="336"/>
      <c r="I105" s="337"/>
    </row>
    <row r="106" spans="1:9" hidden="1" x14ac:dyDescent="0.35">
      <c r="A106" s="287" t="s">
        <v>404</v>
      </c>
      <c r="B106" s="288"/>
      <c r="C106" s="330">
        <v>353</v>
      </c>
      <c r="D106" s="330"/>
      <c r="E106" s="330"/>
      <c r="F106" s="330"/>
      <c r="G106" s="336"/>
      <c r="H106" s="336"/>
      <c r="I106" s="337"/>
    </row>
    <row r="107" spans="1:9" hidden="1" x14ac:dyDescent="0.35">
      <c r="A107" s="287" t="s">
        <v>405</v>
      </c>
      <c r="B107" s="288"/>
      <c r="C107" s="330">
        <v>4470</v>
      </c>
      <c r="D107" s="330"/>
      <c r="E107" s="330"/>
      <c r="F107" s="330"/>
      <c r="G107" s="336"/>
      <c r="H107" s="336"/>
      <c r="I107" s="337"/>
    </row>
    <row r="108" spans="1:9" hidden="1" x14ac:dyDescent="0.35">
      <c r="A108" s="287" t="s">
        <v>406</v>
      </c>
      <c r="B108" s="288"/>
      <c r="C108" s="330">
        <v>53</v>
      </c>
      <c r="D108" s="330"/>
      <c r="E108" s="330"/>
      <c r="F108" s="330"/>
      <c r="G108" s="336"/>
      <c r="H108" s="336"/>
      <c r="I108" s="337"/>
    </row>
    <row r="109" spans="1:9" hidden="1" x14ac:dyDescent="0.35">
      <c r="A109" s="287" t="s">
        <v>407</v>
      </c>
      <c r="B109" s="288"/>
      <c r="C109" s="330">
        <v>124</v>
      </c>
      <c r="D109" s="330"/>
      <c r="E109" s="330"/>
      <c r="F109" s="330"/>
      <c r="G109" s="336"/>
      <c r="H109" s="336"/>
      <c r="I109" s="337"/>
    </row>
    <row r="110" spans="1:9" hidden="1" x14ac:dyDescent="0.35">
      <c r="A110" s="287" t="s">
        <v>408</v>
      </c>
      <c r="B110" s="288"/>
      <c r="C110" s="330">
        <v>12</v>
      </c>
      <c r="D110" s="330"/>
      <c r="E110" s="330"/>
      <c r="F110" s="330"/>
      <c r="G110" s="336"/>
      <c r="H110" s="336"/>
      <c r="I110" s="337"/>
    </row>
    <row r="111" spans="1:9" hidden="1" x14ac:dyDescent="0.35">
      <c r="A111" s="287" t="s">
        <v>409</v>
      </c>
      <c r="B111" s="288"/>
      <c r="C111" s="330">
        <v>3220</v>
      </c>
      <c r="D111" s="330"/>
      <c r="E111" s="330"/>
      <c r="F111" s="330"/>
      <c r="G111" s="336"/>
      <c r="H111" s="336"/>
      <c r="I111" s="337"/>
    </row>
    <row r="112" spans="1:9" hidden="1" x14ac:dyDescent="0.35">
      <c r="A112" s="287" t="s">
        <v>410</v>
      </c>
      <c r="B112" s="288"/>
      <c r="C112" s="330">
        <v>1340</v>
      </c>
      <c r="D112" s="330"/>
      <c r="E112" s="330"/>
      <c r="F112" s="330"/>
      <c r="G112" s="336"/>
      <c r="H112" s="336"/>
      <c r="I112" s="337"/>
    </row>
    <row r="113" spans="1:9" hidden="1" x14ac:dyDescent="0.35">
      <c r="A113" s="287" t="s">
        <v>411</v>
      </c>
      <c r="B113" s="288"/>
      <c r="C113" s="330">
        <v>1370</v>
      </c>
      <c r="D113" s="330"/>
      <c r="E113" s="330"/>
      <c r="F113" s="330"/>
      <c r="G113" s="336"/>
      <c r="H113" s="336"/>
      <c r="I113" s="337"/>
    </row>
    <row r="114" spans="1:9" hidden="1" x14ac:dyDescent="0.35">
      <c r="A114" s="287" t="s">
        <v>412</v>
      </c>
      <c r="B114" s="288"/>
      <c r="C114" s="330">
        <v>9810</v>
      </c>
      <c r="D114" s="330"/>
      <c r="E114" s="330"/>
      <c r="F114" s="330"/>
      <c r="G114" s="336"/>
      <c r="H114" s="336"/>
      <c r="I114" s="337"/>
    </row>
    <row r="115" spans="1:9" hidden="1" x14ac:dyDescent="0.35">
      <c r="A115" s="287" t="s">
        <v>413</v>
      </c>
      <c r="B115" s="288"/>
      <c r="C115" s="330">
        <v>693</v>
      </c>
      <c r="D115" s="330"/>
      <c r="E115" s="330"/>
      <c r="F115" s="330"/>
      <c r="G115" s="336"/>
      <c r="H115" s="336"/>
      <c r="I115" s="337"/>
    </row>
    <row r="116" spans="1:9" hidden="1" x14ac:dyDescent="0.35">
      <c r="A116" s="287" t="s">
        <v>414</v>
      </c>
      <c r="B116" s="288"/>
      <c r="C116" s="330">
        <v>1030</v>
      </c>
      <c r="D116" s="330"/>
      <c r="E116" s="330"/>
      <c r="F116" s="330"/>
      <c r="G116" s="336"/>
      <c r="H116" s="336"/>
      <c r="I116" s="337"/>
    </row>
    <row r="117" spans="1:9" hidden="1" x14ac:dyDescent="0.35">
      <c r="A117" s="287" t="s">
        <v>415</v>
      </c>
      <c r="B117" s="288"/>
      <c r="C117" s="330">
        <v>794</v>
      </c>
      <c r="D117" s="330"/>
      <c r="E117" s="330"/>
      <c r="F117" s="330"/>
      <c r="G117" s="336"/>
      <c r="H117" s="336"/>
      <c r="I117" s="337"/>
    </row>
    <row r="118" spans="1:9" hidden="1" x14ac:dyDescent="0.35">
      <c r="A118" s="287" t="s">
        <v>416</v>
      </c>
      <c r="B118" s="288"/>
      <c r="C118" s="330">
        <v>1640</v>
      </c>
      <c r="D118" s="330"/>
      <c r="E118" s="330"/>
      <c r="F118" s="330"/>
      <c r="G118" s="336"/>
      <c r="H118" s="336"/>
      <c r="I118" s="337"/>
    </row>
    <row r="119" spans="1:9" hidden="1" x14ac:dyDescent="0.35">
      <c r="A119" s="287"/>
      <c r="B119" s="288"/>
      <c r="C119" s="330"/>
      <c r="D119" s="330"/>
      <c r="E119" s="330"/>
      <c r="F119" s="330"/>
      <c r="G119" s="336"/>
      <c r="H119" s="333"/>
    </row>
    <row r="120" spans="1:9" x14ac:dyDescent="0.35">
      <c r="A120" s="335" t="s">
        <v>206</v>
      </c>
      <c r="B120" s="340"/>
      <c r="C120" s="330"/>
      <c r="D120" s="330"/>
      <c r="E120" s="330"/>
      <c r="F120" s="330"/>
      <c r="G120" s="336"/>
      <c r="H120" s="333"/>
    </row>
    <row r="121" spans="1:9" x14ac:dyDescent="0.35">
      <c r="A121" s="287" t="s">
        <v>200</v>
      </c>
      <c r="B121" s="340"/>
      <c r="C121" s="341">
        <v>77.400000000000006</v>
      </c>
      <c r="D121" s="341">
        <v>40.4</v>
      </c>
      <c r="E121" s="330"/>
      <c r="F121" s="342">
        <f>+D121*C121/1000</f>
        <v>3.12696</v>
      </c>
      <c r="G121" s="336"/>
      <c r="H121" s="333"/>
    </row>
    <row r="122" spans="1:9" x14ac:dyDescent="0.35">
      <c r="A122" s="335" t="s">
        <v>207</v>
      </c>
      <c r="B122" s="340"/>
      <c r="C122" s="330"/>
      <c r="D122" s="330"/>
      <c r="E122" s="330"/>
      <c r="F122" s="330"/>
      <c r="G122" s="336"/>
      <c r="H122" s="333"/>
    </row>
    <row r="123" spans="1:9" x14ac:dyDescent="0.35">
      <c r="A123" s="287" t="s">
        <v>208</v>
      </c>
      <c r="B123" s="340"/>
      <c r="C123" s="329">
        <v>69.3</v>
      </c>
      <c r="D123" s="330">
        <v>44.3</v>
      </c>
      <c r="E123" s="331">
        <v>0.74199999999999999</v>
      </c>
      <c r="F123" s="330">
        <f>+E123*D123*C123/(1000)</f>
        <v>2.2779325799999999</v>
      </c>
      <c r="G123" s="332">
        <v>3.8E-3</v>
      </c>
      <c r="H123" s="333">
        <v>5.7000000000000002E-3</v>
      </c>
    </row>
    <row r="124" spans="1:9" x14ac:dyDescent="0.35">
      <c r="A124" s="343" t="s">
        <v>209</v>
      </c>
      <c r="B124" s="344"/>
      <c r="C124" s="345">
        <v>71.8</v>
      </c>
      <c r="D124" s="345">
        <v>43.8</v>
      </c>
      <c r="E124" s="346"/>
      <c r="F124" s="345">
        <v>3.149</v>
      </c>
      <c r="G124" s="347"/>
      <c r="H124" s="348"/>
    </row>
    <row r="126" spans="1:9" hidden="1" x14ac:dyDescent="0.35">
      <c r="A126" s="349"/>
      <c r="B126" s="350"/>
      <c r="C126" s="350"/>
      <c r="D126" s="350"/>
      <c r="E126" s="350"/>
      <c r="F126" s="351"/>
    </row>
    <row r="127" spans="1:9" hidden="1" x14ac:dyDescent="0.35">
      <c r="A127" s="352" t="s">
        <v>417</v>
      </c>
      <c r="B127" s="353"/>
      <c r="C127" s="353"/>
      <c r="D127" s="353"/>
      <c r="E127" s="353"/>
      <c r="F127" s="354"/>
    </row>
    <row r="128" spans="1:9" hidden="1" x14ac:dyDescent="0.35">
      <c r="A128" s="355" t="s">
        <v>418</v>
      </c>
      <c r="B128" s="356"/>
      <c r="C128" s="356" t="s">
        <v>63</v>
      </c>
      <c r="D128" s="356"/>
      <c r="E128" s="357"/>
      <c r="F128" s="354"/>
    </row>
    <row r="129" spans="1:10" s="181" customFormat="1" ht="14.5" hidden="1" customHeight="1" x14ac:dyDescent="0.35">
      <c r="A129" s="358">
        <v>410</v>
      </c>
      <c r="B129" s="359"/>
      <c r="C129" s="360">
        <v>1725</v>
      </c>
      <c r="D129" s="557" t="s">
        <v>419</v>
      </c>
      <c r="E129" s="558"/>
      <c r="F129" s="354"/>
      <c r="I129" s="198"/>
      <c r="J129" s="198"/>
    </row>
    <row r="130" spans="1:10" s="181" customFormat="1" ht="14.5" hidden="1" customHeight="1" x14ac:dyDescent="0.35">
      <c r="A130" s="358">
        <v>507</v>
      </c>
      <c r="B130" s="359"/>
      <c r="C130" s="360">
        <v>3850</v>
      </c>
      <c r="D130" s="559"/>
      <c r="E130" s="560"/>
      <c r="F130" s="354"/>
      <c r="I130" s="198"/>
      <c r="J130" s="198"/>
    </row>
    <row r="131" spans="1:10" s="181" customFormat="1" ht="14.5" hidden="1" customHeight="1" x14ac:dyDescent="0.35">
      <c r="A131" s="358">
        <v>614</v>
      </c>
      <c r="B131" s="359"/>
      <c r="C131" s="360">
        <v>7400</v>
      </c>
      <c r="D131" s="559"/>
      <c r="E131" s="560"/>
      <c r="F131" s="354"/>
      <c r="I131" s="198"/>
      <c r="J131" s="198"/>
    </row>
    <row r="132" spans="1:10" s="181" customFormat="1" ht="14.5" hidden="1" customHeight="1" x14ac:dyDescent="0.35">
      <c r="A132" s="358" t="s">
        <v>332</v>
      </c>
      <c r="B132" s="359"/>
      <c r="C132" s="360">
        <v>1300</v>
      </c>
      <c r="D132" s="559"/>
      <c r="E132" s="560"/>
      <c r="F132" s="354"/>
      <c r="I132" s="198"/>
      <c r="J132" s="198"/>
    </row>
    <row r="133" spans="1:10" s="181" customFormat="1" ht="14.5" hidden="1" customHeight="1" x14ac:dyDescent="0.35">
      <c r="A133" s="358" t="s">
        <v>420</v>
      </c>
      <c r="B133" s="359"/>
      <c r="C133" s="360">
        <v>2900</v>
      </c>
      <c r="D133" s="559"/>
      <c r="E133" s="560"/>
      <c r="F133" s="354"/>
      <c r="I133" s="198"/>
      <c r="J133" s="198"/>
    </row>
    <row r="134" spans="1:10" s="181" customFormat="1" ht="14.5" hidden="1" customHeight="1" x14ac:dyDescent="0.35">
      <c r="A134" s="358" t="s">
        <v>349</v>
      </c>
      <c r="B134" s="359"/>
      <c r="C134" s="360">
        <v>3922</v>
      </c>
      <c r="D134" s="559"/>
      <c r="E134" s="560"/>
      <c r="F134" s="354"/>
      <c r="I134" s="198"/>
      <c r="J134" s="198"/>
    </row>
    <row r="135" spans="1:10" s="181" customFormat="1" ht="14.5" hidden="1" customHeight="1" x14ac:dyDescent="0.35">
      <c r="A135" s="358" t="s">
        <v>364</v>
      </c>
      <c r="B135" s="359"/>
      <c r="C135" s="360">
        <v>1653</v>
      </c>
      <c r="D135" s="559"/>
      <c r="E135" s="560"/>
      <c r="F135" s="354"/>
      <c r="I135" s="198"/>
      <c r="J135" s="198"/>
    </row>
    <row r="136" spans="1:10" s="181" customFormat="1" ht="14.5" hidden="1" customHeight="1" x14ac:dyDescent="0.35">
      <c r="A136" s="358" t="s">
        <v>341</v>
      </c>
      <c r="B136" s="359"/>
      <c r="C136" s="360">
        <v>1995</v>
      </c>
      <c r="D136" s="559"/>
      <c r="E136" s="560"/>
      <c r="F136" s="354"/>
      <c r="I136" s="198"/>
      <c r="J136" s="198"/>
    </row>
    <row r="137" spans="1:10" s="181" customFormat="1" ht="14.5" hidden="1" customHeight="1" x14ac:dyDescent="0.35">
      <c r="A137" s="358" t="s">
        <v>114</v>
      </c>
      <c r="B137" s="359"/>
      <c r="C137" s="360">
        <v>1810</v>
      </c>
      <c r="D137" s="559"/>
      <c r="E137" s="560"/>
      <c r="F137" s="354"/>
      <c r="I137" s="198"/>
      <c r="J137" s="198"/>
    </row>
    <row r="138" spans="1:10" s="181" customFormat="1" ht="14.5" hidden="1" customHeight="1" x14ac:dyDescent="0.35">
      <c r="A138" s="361" t="s">
        <v>126</v>
      </c>
      <c r="B138" s="359"/>
      <c r="C138" s="362">
        <v>9200</v>
      </c>
      <c r="D138" s="559"/>
      <c r="E138" s="560"/>
      <c r="F138" s="354"/>
      <c r="I138" s="198"/>
      <c r="J138" s="198"/>
    </row>
    <row r="139" spans="1:10" s="181" customFormat="1" ht="14.5" hidden="1" customHeight="1" x14ac:dyDescent="0.35">
      <c r="A139" s="361" t="s">
        <v>127</v>
      </c>
      <c r="B139" s="359"/>
      <c r="C139" s="362">
        <v>6500</v>
      </c>
      <c r="D139" s="559"/>
      <c r="E139" s="560"/>
      <c r="F139" s="354"/>
      <c r="I139" s="198"/>
      <c r="J139" s="198"/>
    </row>
    <row r="140" spans="1:10" s="181" customFormat="1" ht="14.5" hidden="1" customHeight="1" x14ac:dyDescent="0.35">
      <c r="A140" s="361" t="s">
        <v>128</v>
      </c>
      <c r="B140" s="359"/>
      <c r="C140" s="362">
        <v>7000</v>
      </c>
      <c r="D140" s="559"/>
      <c r="E140" s="560"/>
      <c r="F140" s="354"/>
      <c r="I140" s="198"/>
      <c r="J140" s="198"/>
    </row>
    <row r="141" spans="1:10" s="181" customFormat="1" ht="14.5" hidden="1" customHeight="1" x14ac:dyDescent="0.35">
      <c r="A141" s="361" t="s">
        <v>352</v>
      </c>
      <c r="B141" s="359"/>
      <c r="C141" s="362">
        <v>8700</v>
      </c>
      <c r="D141" s="559"/>
      <c r="E141" s="560"/>
      <c r="F141" s="354"/>
      <c r="I141" s="198"/>
      <c r="J141" s="198"/>
    </row>
    <row r="142" spans="1:10" s="181" customFormat="1" ht="14.5" hidden="1" customHeight="1" x14ac:dyDescent="0.35">
      <c r="A142" s="361" t="s">
        <v>333</v>
      </c>
      <c r="B142" s="359"/>
      <c r="C142" s="362">
        <v>7000</v>
      </c>
      <c r="D142" s="559"/>
      <c r="E142" s="560"/>
      <c r="F142" s="354"/>
      <c r="I142" s="198"/>
      <c r="J142" s="198"/>
    </row>
    <row r="143" spans="1:10" s="181" customFormat="1" ht="14.5" hidden="1" customHeight="1" x14ac:dyDescent="0.35">
      <c r="A143" s="363" t="s">
        <v>342</v>
      </c>
      <c r="B143" s="364"/>
      <c r="C143" s="365">
        <v>7400</v>
      </c>
      <c r="D143" s="561"/>
      <c r="E143" s="562"/>
      <c r="F143" s="354"/>
      <c r="I143" s="198"/>
      <c r="J143" s="198"/>
    </row>
    <row r="144" spans="1:10" s="181" customFormat="1" hidden="1" x14ac:dyDescent="0.35">
      <c r="A144" s="366"/>
      <c r="B144" s="367"/>
      <c r="C144" s="367"/>
      <c r="D144" s="367"/>
      <c r="E144" s="367"/>
      <c r="F144" s="368"/>
      <c r="I144" s="198"/>
      <c r="J144" s="198"/>
    </row>
    <row r="146" spans="1:14" hidden="1" x14ac:dyDescent="0.35">
      <c r="A146" s="369" t="s">
        <v>421</v>
      </c>
      <c r="B146" s="370"/>
      <c r="C146" s="370"/>
      <c r="D146" s="370"/>
      <c r="E146" s="370"/>
      <c r="F146" s="371"/>
    </row>
    <row r="147" spans="1:14" ht="29" hidden="1" x14ac:dyDescent="0.35">
      <c r="A147" s="372"/>
      <c r="B147" s="373" t="s">
        <v>63</v>
      </c>
      <c r="C147" s="373" t="s">
        <v>422</v>
      </c>
      <c r="D147" s="373" t="s">
        <v>423</v>
      </c>
      <c r="E147" s="373" t="s">
        <v>423</v>
      </c>
      <c r="F147" s="374" t="s">
        <v>424</v>
      </c>
      <c r="G147" s="375"/>
      <c r="H147" s="375"/>
      <c r="I147" s="376" t="s">
        <v>425</v>
      </c>
      <c r="J147" s="376"/>
      <c r="K147" s="375"/>
      <c r="L147" s="375"/>
      <c r="M147" s="375"/>
      <c r="N147" s="377"/>
    </row>
    <row r="148" spans="1:14" hidden="1" x14ac:dyDescent="0.35">
      <c r="A148" s="378"/>
      <c r="B148" s="379" t="s">
        <v>205</v>
      </c>
      <c r="C148" s="379"/>
      <c r="D148" s="379" t="s">
        <v>344</v>
      </c>
      <c r="E148" s="379" t="s">
        <v>363</v>
      </c>
      <c r="F148" s="380" t="s">
        <v>426</v>
      </c>
      <c r="G148" s="375"/>
      <c r="H148" s="375"/>
      <c r="I148" s="376" t="s">
        <v>205</v>
      </c>
      <c r="J148" s="376" t="s">
        <v>427</v>
      </c>
      <c r="K148" s="375"/>
      <c r="L148" s="375"/>
      <c r="M148" s="375"/>
      <c r="N148" s="377"/>
    </row>
    <row r="149" spans="1:14" hidden="1" x14ac:dyDescent="0.35">
      <c r="A149" s="378"/>
      <c r="B149" s="379" t="s">
        <v>376</v>
      </c>
      <c r="C149" s="379" t="s">
        <v>395</v>
      </c>
      <c r="D149" s="379" t="s">
        <v>428</v>
      </c>
      <c r="E149" s="379" t="s">
        <v>429</v>
      </c>
      <c r="F149" s="380"/>
      <c r="G149" s="375"/>
      <c r="H149" s="375"/>
      <c r="I149" s="376"/>
      <c r="J149" s="376"/>
      <c r="K149" s="375"/>
      <c r="L149" s="375"/>
      <c r="M149" s="375"/>
      <c r="N149" s="377"/>
    </row>
    <row r="150" spans="1:14" ht="26" hidden="1" x14ac:dyDescent="0.35">
      <c r="A150" s="381" t="s">
        <v>430</v>
      </c>
      <c r="B150" s="382">
        <v>74.099999999999994</v>
      </c>
      <c r="C150" s="382">
        <v>43</v>
      </c>
      <c r="D150" s="382">
        <f>+C150*B150/1000</f>
        <v>3.1862999999999997</v>
      </c>
      <c r="E150" s="382">
        <f>+D150*F150/1000</f>
        <v>3.0588479999999999E-3</v>
      </c>
      <c r="F150" s="383">
        <v>0.96</v>
      </c>
      <c r="I150" s="384">
        <f>+C150</f>
        <v>43</v>
      </c>
      <c r="J150" s="198">
        <f>1000000/F150</f>
        <v>1041666.6666666667</v>
      </c>
    </row>
    <row r="151" spans="1:14" ht="26" hidden="1" x14ac:dyDescent="0.35">
      <c r="A151" s="381" t="s">
        <v>431</v>
      </c>
      <c r="B151" s="382">
        <v>77.400000000000006</v>
      </c>
      <c r="C151" s="382">
        <v>40.4</v>
      </c>
      <c r="D151" s="382">
        <f t="shared" ref="D151:D162" si="1">+C151*B151/1000</f>
        <v>3.12696</v>
      </c>
      <c r="E151" s="382">
        <f t="shared" ref="E151:E160" si="2">+D151*F151/1000</f>
        <v>2.9706120000000001E-3</v>
      </c>
      <c r="F151" s="383">
        <v>0.95</v>
      </c>
      <c r="I151" s="384">
        <f t="shared" ref="I151:I162" si="3">+C151</f>
        <v>40.4</v>
      </c>
      <c r="J151" s="198">
        <f t="shared" ref="J151:J162" si="4">1000000/F151</f>
        <v>1052631.5789473685</v>
      </c>
    </row>
    <row r="152" spans="1:14" hidden="1" x14ac:dyDescent="0.35">
      <c r="A152" s="381" t="s">
        <v>432</v>
      </c>
      <c r="B152" s="382">
        <v>71.900000000000006</v>
      </c>
      <c r="C152" s="382">
        <v>43.8</v>
      </c>
      <c r="D152" s="382">
        <f t="shared" si="1"/>
        <v>3.1492200000000001</v>
      </c>
      <c r="E152" s="382">
        <f t="shared" si="2"/>
        <v>2.5823603999999998E-3</v>
      </c>
      <c r="F152" s="383">
        <v>0.82</v>
      </c>
      <c r="I152" s="384">
        <f t="shared" si="3"/>
        <v>43.8</v>
      </c>
      <c r="J152" s="198">
        <f t="shared" si="4"/>
        <v>1219512.1951219514</v>
      </c>
    </row>
    <row r="153" spans="1:14" hidden="1" x14ac:dyDescent="0.35">
      <c r="A153" s="381" t="s">
        <v>433</v>
      </c>
      <c r="B153" s="382">
        <v>63.1</v>
      </c>
      <c r="C153" s="382">
        <v>47.3</v>
      </c>
      <c r="D153" s="382">
        <f t="shared" si="1"/>
        <v>2.9846300000000001</v>
      </c>
      <c r="E153" s="382"/>
      <c r="F153" s="383"/>
      <c r="I153" s="384">
        <f t="shared" si="3"/>
        <v>47.3</v>
      </c>
      <c r="J153" s="198" t="e">
        <f t="shared" si="4"/>
        <v>#DIV/0!</v>
      </c>
    </row>
    <row r="154" spans="1:14" hidden="1" x14ac:dyDescent="0.35">
      <c r="A154" s="381" t="s">
        <v>434</v>
      </c>
      <c r="B154" s="382">
        <v>70.7</v>
      </c>
      <c r="C154" s="382">
        <v>43.75</v>
      </c>
      <c r="D154" s="382">
        <f t="shared" si="1"/>
        <v>3.0931250000000001</v>
      </c>
      <c r="E154" s="382">
        <f t="shared" si="2"/>
        <v>2.5363625000000001E-3</v>
      </c>
      <c r="F154" s="383">
        <v>0.82</v>
      </c>
      <c r="I154" s="384">
        <f t="shared" si="3"/>
        <v>43.75</v>
      </c>
      <c r="J154" s="198">
        <f t="shared" si="4"/>
        <v>1219512.1951219514</v>
      </c>
    </row>
    <row r="155" spans="1:14" hidden="1" x14ac:dyDescent="0.35">
      <c r="A155" s="381" t="s">
        <v>435</v>
      </c>
      <c r="B155" s="382">
        <v>62.9</v>
      </c>
      <c r="C155" s="382">
        <v>47.72</v>
      </c>
      <c r="D155" s="382">
        <f t="shared" si="1"/>
        <v>3.0015879999999999</v>
      </c>
      <c r="E155" s="382">
        <f t="shared" si="2"/>
        <v>1.4827844719999999E-3</v>
      </c>
      <c r="F155" s="383">
        <v>0.49399999999999999</v>
      </c>
      <c r="I155" s="384">
        <f t="shared" si="3"/>
        <v>47.72</v>
      </c>
      <c r="J155" s="198">
        <f t="shared" si="4"/>
        <v>2024291.4979757085</v>
      </c>
    </row>
    <row r="156" spans="1:14" hidden="1" x14ac:dyDescent="0.35">
      <c r="A156" s="381" t="s">
        <v>436</v>
      </c>
      <c r="B156" s="382">
        <v>61.6</v>
      </c>
      <c r="C156" s="382">
        <v>46.4</v>
      </c>
      <c r="D156" s="382">
        <f t="shared" si="1"/>
        <v>2.8582399999999999</v>
      </c>
      <c r="E156" s="382">
        <f t="shared" si="2"/>
        <v>1.6291967999999999E-3</v>
      </c>
      <c r="F156" s="383">
        <v>0.56999999999999995</v>
      </c>
      <c r="I156" s="384">
        <f t="shared" si="3"/>
        <v>46.4</v>
      </c>
      <c r="J156" s="198">
        <f t="shared" si="4"/>
        <v>1754385.9649122809</v>
      </c>
    </row>
    <row r="157" spans="1:14" hidden="1" x14ac:dyDescent="0.35">
      <c r="A157" s="381" t="s">
        <v>437</v>
      </c>
      <c r="B157" s="382">
        <v>64.900000000000006</v>
      </c>
      <c r="C157" s="382">
        <v>46.62</v>
      </c>
      <c r="D157" s="382">
        <f t="shared" si="1"/>
        <v>3.0256379999999998</v>
      </c>
      <c r="E157" s="382"/>
      <c r="F157" s="383"/>
      <c r="I157" s="384">
        <f t="shared" si="3"/>
        <v>46.62</v>
      </c>
      <c r="J157" s="198" t="e">
        <f t="shared" si="4"/>
        <v>#DIV/0!</v>
      </c>
    </row>
    <row r="158" spans="1:14" hidden="1" x14ac:dyDescent="0.35">
      <c r="A158" s="381" t="s">
        <v>438</v>
      </c>
      <c r="B158" s="382">
        <v>64.8</v>
      </c>
      <c r="C158" s="382">
        <v>46.83</v>
      </c>
      <c r="D158" s="382">
        <f t="shared" si="1"/>
        <v>3.0345839999999997</v>
      </c>
      <c r="E158" s="382">
        <f t="shared" si="2"/>
        <v>1.7721970559999999E-3</v>
      </c>
      <c r="F158" s="383">
        <v>0.58399999999999996</v>
      </c>
      <c r="I158" s="384">
        <f t="shared" si="3"/>
        <v>46.83</v>
      </c>
      <c r="J158" s="198">
        <f t="shared" si="4"/>
        <v>1712328.7671232878</v>
      </c>
    </row>
    <row r="159" spans="1:14" hidden="1" x14ac:dyDescent="0.35">
      <c r="A159" s="381" t="s">
        <v>439</v>
      </c>
      <c r="B159" s="382">
        <v>57.6</v>
      </c>
      <c r="C159" s="382">
        <v>49.5</v>
      </c>
      <c r="D159" s="382">
        <f t="shared" si="1"/>
        <v>2.8512000000000004</v>
      </c>
      <c r="E159" s="382"/>
      <c r="F159" s="383"/>
      <c r="I159" s="384">
        <f t="shared" si="3"/>
        <v>49.5</v>
      </c>
      <c r="J159" s="198" t="e">
        <f t="shared" si="4"/>
        <v>#DIV/0!</v>
      </c>
    </row>
    <row r="160" spans="1:14" hidden="1" x14ac:dyDescent="0.35">
      <c r="A160" s="381" t="s">
        <v>440</v>
      </c>
      <c r="B160" s="382">
        <v>73.3</v>
      </c>
      <c r="C160" s="382">
        <v>42.3</v>
      </c>
      <c r="D160" s="382">
        <f t="shared" si="1"/>
        <v>3.1005899999999995</v>
      </c>
      <c r="E160" s="382">
        <f t="shared" si="2"/>
        <v>2.4804719999999996E-3</v>
      </c>
      <c r="F160" s="383">
        <v>0.8</v>
      </c>
      <c r="I160" s="384">
        <f t="shared" si="3"/>
        <v>42.3</v>
      </c>
      <c r="J160" s="198">
        <f t="shared" si="4"/>
        <v>1250000</v>
      </c>
    </row>
    <row r="161" spans="1:11" s="181" customFormat="1" hidden="1" x14ac:dyDescent="0.35">
      <c r="A161" s="385" t="s">
        <v>441</v>
      </c>
      <c r="B161" s="386">
        <v>73.3</v>
      </c>
      <c r="C161" s="386">
        <v>44.5</v>
      </c>
      <c r="D161" s="386">
        <f t="shared" si="1"/>
        <v>3.2618499999999999</v>
      </c>
      <c r="E161" s="386"/>
      <c r="F161" s="387"/>
      <c r="I161" s="384">
        <f t="shared" si="3"/>
        <v>44.5</v>
      </c>
      <c r="J161" s="198" t="e">
        <f t="shared" si="4"/>
        <v>#DIV/0!</v>
      </c>
    </row>
    <row r="162" spans="1:11" s="181" customFormat="1" hidden="1" x14ac:dyDescent="0.35">
      <c r="A162" s="388" t="s">
        <v>442</v>
      </c>
      <c r="B162" s="389">
        <v>97.5</v>
      </c>
      <c r="C162" s="389">
        <v>32.5</v>
      </c>
      <c r="D162" s="389">
        <f t="shared" si="1"/>
        <v>3.1687500000000002</v>
      </c>
      <c r="E162" s="389"/>
      <c r="F162" s="390"/>
      <c r="I162" s="384">
        <f t="shared" si="3"/>
        <v>32.5</v>
      </c>
      <c r="J162" s="198" t="e">
        <f t="shared" si="4"/>
        <v>#DIV/0!</v>
      </c>
    </row>
    <row r="163" spans="1:11" s="181" customFormat="1" hidden="1" x14ac:dyDescent="0.35">
      <c r="A163" s="391"/>
      <c r="B163" s="392"/>
      <c r="C163" s="197"/>
      <c r="D163" s="197"/>
      <c r="E163" s="197"/>
      <c r="F163" s="197"/>
      <c r="I163" s="393"/>
      <c r="J163" s="393"/>
      <c r="K163" s="394"/>
    </row>
    <row r="164" spans="1:11" s="181" customFormat="1" hidden="1" x14ac:dyDescent="0.35">
      <c r="A164" s="395"/>
      <c r="B164" s="392"/>
      <c r="C164" s="197"/>
      <c r="D164" s="197"/>
      <c r="E164" s="197"/>
      <c r="F164" s="197"/>
      <c r="I164" s="393"/>
      <c r="J164" s="393"/>
      <c r="K164" s="394"/>
    </row>
    <row r="165" spans="1:11" s="181" customFormat="1" hidden="1" x14ac:dyDescent="0.35">
      <c r="A165" s="396"/>
      <c r="B165" s="197"/>
      <c r="C165" s="197"/>
      <c r="D165" s="397"/>
      <c r="E165" s="397"/>
      <c r="F165" s="398"/>
      <c r="G165" s="394"/>
      <c r="H165" s="394"/>
      <c r="I165" s="393"/>
      <c r="J165" s="393"/>
      <c r="K165" s="394"/>
    </row>
    <row r="166" spans="1:11" s="181" customFormat="1" hidden="1" x14ac:dyDescent="0.35">
      <c r="A166" s="1110" t="s">
        <v>443</v>
      </c>
      <c r="B166" s="1111"/>
      <c r="C166" s="1111"/>
      <c r="D166" s="1112"/>
      <c r="E166" s="197"/>
      <c r="F166" s="197"/>
      <c r="I166" s="198"/>
      <c r="J166" s="198"/>
    </row>
    <row r="167" spans="1:11" s="181" customFormat="1" ht="29" hidden="1" x14ac:dyDescent="0.35">
      <c r="A167" s="401"/>
      <c r="B167" s="373" t="s">
        <v>63</v>
      </c>
      <c r="C167" s="373" t="s">
        <v>422</v>
      </c>
      <c r="D167" s="402" t="s">
        <v>423</v>
      </c>
      <c r="E167" s="197"/>
      <c r="F167" s="197"/>
      <c r="I167" s="198"/>
      <c r="J167" s="198"/>
    </row>
    <row r="168" spans="1:11" s="181" customFormat="1" hidden="1" x14ac:dyDescent="0.35">
      <c r="A168" s="401"/>
      <c r="B168" s="379" t="s">
        <v>205</v>
      </c>
      <c r="C168" s="379"/>
      <c r="D168" s="403" t="s">
        <v>344</v>
      </c>
      <c r="E168" s="197"/>
      <c r="F168" s="197"/>
      <c r="I168" s="198"/>
      <c r="J168" s="198"/>
    </row>
    <row r="169" spans="1:11" s="181" customFormat="1" hidden="1" x14ac:dyDescent="0.35">
      <c r="A169" s="401"/>
      <c r="B169" s="379" t="s">
        <v>376</v>
      </c>
      <c r="C169" s="404" t="s">
        <v>395</v>
      </c>
      <c r="D169" s="405" t="s">
        <v>428</v>
      </c>
      <c r="E169" s="197"/>
      <c r="F169" s="197"/>
      <c r="I169" s="198"/>
      <c r="J169" s="198"/>
    </row>
    <row r="170" spans="1:11" s="181" customFormat="1" hidden="1" x14ac:dyDescent="0.35">
      <c r="A170" s="406" t="s">
        <v>444</v>
      </c>
      <c r="B170" s="407">
        <v>56.1</v>
      </c>
      <c r="C170" s="408">
        <v>48</v>
      </c>
      <c r="D170" s="409">
        <f>+C170*B170/1000</f>
        <v>2.6928000000000001</v>
      </c>
      <c r="E170" s="197"/>
      <c r="F170" s="197"/>
      <c r="I170" s="198"/>
      <c r="J170" s="198"/>
    </row>
    <row r="171" spans="1:11" s="181" customFormat="1" hidden="1" x14ac:dyDescent="0.35">
      <c r="A171" s="410" t="s">
        <v>445</v>
      </c>
      <c r="B171" s="411">
        <v>54.6</v>
      </c>
      <c r="C171" s="412">
        <v>50.4</v>
      </c>
      <c r="D171" s="413">
        <f>+C171*B171/1000</f>
        <v>2.7518400000000001</v>
      </c>
      <c r="E171" s="197"/>
      <c r="F171" s="197"/>
      <c r="I171" s="198"/>
      <c r="J171" s="198"/>
    </row>
    <row r="172" spans="1:11" s="181" customFormat="1" hidden="1" x14ac:dyDescent="0.35">
      <c r="A172" s="414" t="s">
        <v>446</v>
      </c>
      <c r="B172" s="415">
        <v>54.6</v>
      </c>
      <c r="C172" s="415">
        <v>50.4</v>
      </c>
      <c r="D172" s="383">
        <f>+C172*B172/1000</f>
        <v>2.7518400000000001</v>
      </c>
      <c r="E172" s="197"/>
      <c r="F172" s="197"/>
      <c r="I172" s="198"/>
      <c r="J172" s="198"/>
    </row>
    <row r="173" spans="1:11" s="181" customFormat="1" hidden="1" x14ac:dyDescent="0.35">
      <c r="A173" s="414" t="s">
        <v>447</v>
      </c>
      <c r="B173" s="415">
        <v>54.6</v>
      </c>
      <c r="C173" s="415">
        <v>50.4</v>
      </c>
      <c r="D173" s="383">
        <f>+C173*B173/1000</f>
        <v>2.7518400000000001</v>
      </c>
      <c r="E173" s="197"/>
      <c r="F173" s="197"/>
      <c r="I173" s="198"/>
      <c r="J173" s="198"/>
    </row>
    <row r="174" spans="1:11" s="181" customFormat="1" hidden="1" x14ac:dyDescent="0.35">
      <c r="A174" s="388" t="s">
        <v>448</v>
      </c>
      <c r="B174" s="416">
        <v>57.6</v>
      </c>
      <c r="C174" s="417"/>
      <c r="D174" s="418"/>
      <c r="E174" s="197"/>
      <c r="F174" s="197"/>
      <c r="I174" s="198"/>
      <c r="J174" s="198"/>
    </row>
    <row r="175" spans="1:11" s="181" customFormat="1" hidden="1" x14ac:dyDescent="0.35">
      <c r="A175" s="419"/>
      <c r="B175" s="420"/>
      <c r="C175" s="421"/>
      <c r="D175" s="422"/>
      <c r="E175" s="197"/>
      <c r="F175" s="197"/>
      <c r="I175" s="198"/>
      <c r="J175" s="198"/>
    </row>
    <row r="176" spans="1:11" s="181" customFormat="1" hidden="1" x14ac:dyDescent="0.35">
      <c r="A176" s="1113" t="s">
        <v>449</v>
      </c>
      <c r="B176" s="1114"/>
      <c r="C176" s="420"/>
      <c r="D176" s="423"/>
      <c r="E176" s="197"/>
      <c r="F176" s="197"/>
      <c r="I176" s="198"/>
      <c r="J176" s="198"/>
    </row>
    <row r="177" spans="1:13" s="198" customFormat="1" ht="29" hidden="1" x14ac:dyDescent="0.35">
      <c r="A177" s="401"/>
      <c r="B177" s="373" t="s">
        <v>63</v>
      </c>
      <c r="C177" s="373" t="s">
        <v>422</v>
      </c>
      <c r="D177" s="402" t="s">
        <v>423</v>
      </c>
      <c r="E177" s="197"/>
      <c r="F177" s="197"/>
      <c r="G177" s="181"/>
      <c r="H177" s="181"/>
      <c r="K177" s="181"/>
      <c r="L177" s="181"/>
      <c r="M177" s="181"/>
    </row>
    <row r="178" spans="1:13" s="198" customFormat="1" hidden="1" x14ac:dyDescent="0.35">
      <c r="A178" s="401"/>
      <c r="B178" s="379" t="s">
        <v>205</v>
      </c>
      <c r="C178" s="379"/>
      <c r="D178" s="403" t="s">
        <v>344</v>
      </c>
      <c r="E178" s="197"/>
      <c r="F178" s="197"/>
      <c r="G178" s="181"/>
      <c r="H178" s="181"/>
      <c r="K178" s="181"/>
      <c r="L178" s="181"/>
      <c r="M178" s="181"/>
    </row>
    <row r="179" spans="1:13" s="198" customFormat="1" hidden="1" x14ac:dyDescent="0.35">
      <c r="A179" s="401"/>
      <c r="B179" s="379" t="s">
        <v>376</v>
      </c>
      <c r="C179" s="379" t="s">
        <v>395</v>
      </c>
      <c r="D179" s="403" t="s">
        <v>428</v>
      </c>
      <c r="E179" s="197"/>
      <c r="F179" s="197"/>
      <c r="G179" s="181"/>
      <c r="H179" s="181"/>
      <c r="K179" s="181"/>
      <c r="L179" s="181"/>
      <c r="M179" s="181"/>
    </row>
    <row r="180" spans="1:13" s="198" customFormat="1" hidden="1" x14ac:dyDescent="0.35">
      <c r="A180" s="381" t="s">
        <v>450</v>
      </c>
      <c r="B180" s="424">
        <v>94.6</v>
      </c>
      <c r="C180" s="424">
        <v>25.8</v>
      </c>
      <c r="D180" s="383">
        <f>+C180*B180/1000</f>
        <v>2.44068</v>
      </c>
      <c r="E180" s="197"/>
      <c r="F180" s="197"/>
      <c r="G180" s="181"/>
      <c r="H180" s="181"/>
      <c r="K180" s="181"/>
      <c r="L180" s="181"/>
      <c r="M180" s="181"/>
    </row>
    <row r="181" spans="1:13" s="198" customFormat="1" hidden="1" x14ac:dyDescent="0.35">
      <c r="A181" s="381" t="s">
        <v>451</v>
      </c>
      <c r="B181" s="424">
        <v>98.3</v>
      </c>
      <c r="C181" s="424">
        <v>26.7</v>
      </c>
      <c r="D181" s="383">
        <f>+C181*B181/1000</f>
        <v>2.6246099999999997</v>
      </c>
      <c r="E181" s="197"/>
      <c r="F181" s="197"/>
      <c r="G181" s="181"/>
      <c r="H181" s="181"/>
      <c r="K181" s="181"/>
      <c r="L181" s="181"/>
      <c r="M181" s="181"/>
    </row>
    <row r="182" spans="1:13" s="198" customFormat="1" hidden="1" x14ac:dyDescent="0.35">
      <c r="A182" s="381" t="s">
        <v>452</v>
      </c>
      <c r="B182" s="424">
        <v>96.1</v>
      </c>
      <c r="C182" s="424">
        <v>18.899999999999999</v>
      </c>
      <c r="D182" s="383">
        <f>+C182*B182/1000</f>
        <v>1.8162899999999997</v>
      </c>
      <c r="E182" s="197"/>
      <c r="F182" s="197"/>
      <c r="G182" s="181"/>
      <c r="H182" s="181"/>
      <c r="K182" s="181"/>
      <c r="L182" s="181"/>
      <c r="M182" s="181"/>
    </row>
    <row r="183" spans="1:13" s="198" customFormat="1" hidden="1" x14ac:dyDescent="0.35">
      <c r="A183" s="388" t="s">
        <v>453</v>
      </c>
      <c r="B183" s="416">
        <v>101.1</v>
      </c>
      <c r="C183" s="416">
        <v>11.9</v>
      </c>
      <c r="D183" s="390">
        <f>+C183*B183/1000</f>
        <v>1.20309</v>
      </c>
      <c r="E183" s="197"/>
      <c r="F183" s="197"/>
      <c r="G183" s="181"/>
      <c r="H183" s="181"/>
      <c r="K183" s="181"/>
      <c r="L183" s="181"/>
      <c r="M183" s="181"/>
    </row>
    <row r="184" spans="1:13" s="198" customFormat="1" hidden="1" x14ac:dyDescent="0.35">
      <c r="A184" s="425"/>
      <c r="B184" s="426"/>
      <c r="C184" s="426"/>
      <c r="D184" s="397"/>
      <c r="E184" s="197"/>
      <c r="F184" s="197"/>
      <c r="G184" s="181"/>
      <c r="H184" s="181"/>
      <c r="K184" s="181"/>
      <c r="L184" s="181"/>
      <c r="M184" s="181"/>
    </row>
    <row r="185" spans="1:13" s="198" customFormat="1" hidden="1" x14ac:dyDescent="0.35">
      <c r="A185" s="1115" t="s">
        <v>454</v>
      </c>
      <c r="B185" s="1115"/>
      <c r="C185" s="421"/>
      <c r="D185" s="421"/>
      <c r="E185" s="421"/>
      <c r="F185" s="421"/>
      <c r="G185" s="427"/>
      <c r="H185" s="428"/>
      <c r="K185" s="181"/>
      <c r="L185" s="181"/>
      <c r="M185" s="181"/>
    </row>
    <row r="186" spans="1:13" s="198" customFormat="1" hidden="1" x14ac:dyDescent="0.35">
      <c r="A186" s="401"/>
      <c r="B186" s="429"/>
      <c r="C186" s="420"/>
      <c r="D186" s="420"/>
      <c r="E186" s="420"/>
      <c r="F186" s="420"/>
      <c r="G186" s="430"/>
      <c r="H186" s="431"/>
      <c r="K186" s="181"/>
      <c r="L186" s="181"/>
      <c r="M186" s="181"/>
    </row>
    <row r="187" spans="1:13" s="198" customFormat="1" hidden="1" x14ac:dyDescent="0.35">
      <c r="A187" s="399"/>
      <c r="B187" s="400" t="s">
        <v>455</v>
      </c>
      <c r="C187" s="399" t="s">
        <v>456</v>
      </c>
      <c r="D187" s="421" t="s">
        <v>457</v>
      </c>
      <c r="E187" s="421"/>
      <c r="F187" s="421"/>
      <c r="G187" s="428"/>
      <c r="H187" s="431"/>
      <c r="K187" s="181"/>
      <c r="L187" s="181"/>
      <c r="M187" s="181"/>
    </row>
    <row r="188" spans="1:13" s="198" customFormat="1" hidden="1" x14ac:dyDescent="0.35">
      <c r="A188" s="432" t="s">
        <v>458</v>
      </c>
      <c r="B188" s="370">
        <v>30.2</v>
      </c>
      <c r="C188" s="433">
        <f>+B188*D188</f>
        <v>2567</v>
      </c>
      <c r="D188" s="370">
        <v>85</v>
      </c>
      <c r="E188" s="434"/>
      <c r="F188" s="370"/>
      <c r="G188" s="435"/>
      <c r="H188" s="431"/>
      <c r="K188" s="181"/>
      <c r="L188" s="181"/>
      <c r="M188" s="181"/>
    </row>
    <row r="189" spans="1:13" s="198" customFormat="1" hidden="1" x14ac:dyDescent="0.35">
      <c r="A189" s="436" t="s">
        <v>459</v>
      </c>
      <c r="B189" s="437">
        <v>26.4</v>
      </c>
      <c r="C189" s="433">
        <f>+B189*D188</f>
        <v>2244</v>
      </c>
      <c r="D189" s="437"/>
      <c r="E189" s="438"/>
      <c r="F189" s="437"/>
      <c r="G189" s="439"/>
      <c r="H189" s="431"/>
      <c r="K189" s="181"/>
      <c r="L189" s="181"/>
      <c r="M189" s="181"/>
    </row>
    <row r="190" spans="1:13" s="198" customFormat="1" hidden="1" x14ac:dyDescent="0.35">
      <c r="A190" s="440" t="s">
        <v>460</v>
      </c>
      <c r="B190" s="437"/>
      <c r="C190" s="441" t="s">
        <v>461</v>
      </c>
      <c r="D190" s="437"/>
      <c r="E190" s="437"/>
      <c r="F190" s="437"/>
      <c r="G190" s="442"/>
      <c r="H190" s="443"/>
      <c r="K190" s="181"/>
      <c r="L190" s="181"/>
      <c r="M190" s="181"/>
    </row>
    <row r="191" spans="1:13" s="198" customFormat="1" hidden="1" x14ac:dyDescent="0.35">
      <c r="A191" s="197"/>
      <c r="B191" s="197"/>
      <c r="C191" s="197"/>
      <c r="D191" s="197"/>
      <c r="E191" s="197"/>
      <c r="F191" s="197"/>
      <c r="G191" s="181"/>
      <c r="H191" s="181"/>
      <c r="K191" s="181"/>
      <c r="L191" s="181"/>
      <c r="M191" s="181"/>
    </row>
  </sheetData>
  <sheetProtection algorithmName="SHA-512" hashValue="n1y3zdpqqE0ptkn28n1D+w2P0NS/3kh+sj8OLulhMqqDE+kKnSIWeUPkCllv5I6XnArT4EExAd7jzP9lyonh9Q==" saltValue="YDX2F0RG3N1Iis0jm8fRNw==" spinCount="100000" sheet="1" selectLockedCells="1"/>
  <mergeCells count="7">
    <mergeCell ref="A166:D166"/>
    <mergeCell ref="A176:B176"/>
    <mergeCell ref="A185:B185"/>
    <mergeCell ref="A1:K4"/>
    <mergeCell ref="A34:E36"/>
    <mergeCell ref="C46:E46"/>
    <mergeCell ref="F46:I46"/>
  </mergeCells>
  <hyperlinks>
    <hyperlink ref="D129" r:id="rId1" display="http://www.ior.org.uk/app/images/downloads/2014%20FGAS%20Regulation%20&amp;%20GWP%20Values%2030.5.14.pdf" xr:uid="{00000000-0004-0000-0D00-000000000000}"/>
    <hyperlink ref="D129:E143" r:id="rId2" display="מקור מידע למקדמי הפליטה בלינק הבא (לחץ)" xr:uid="{00000000-0004-0000-0D00-000001000000}"/>
  </hyperlinks>
  <pageMargins left="0.70866141732283472" right="0.70866141732283472" top="0.74803149606299213" bottom="0.74803149606299213" header="0.31496062992125984" footer="0.31496062992125984"/>
  <pageSetup paperSize="9" scale="55" orientation="landscape" r:id="rId3"/>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084"/>
  </sheetPr>
  <dimension ref="A1:K21"/>
  <sheetViews>
    <sheetView rightToLeft="1" workbookViewId="0">
      <selection activeCell="E20" sqref="E20"/>
    </sheetView>
  </sheetViews>
  <sheetFormatPr defaultRowHeight="14" x14ac:dyDescent="0.3"/>
  <cols>
    <col min="2" max="2" width="45" customWidth="1"/>
    <col min="5" max="5" width="34.33203125" customWidth="1"/>
  </cols>
  <sheetData>
    <row r="1" spans="1:11" ht="31" x14ac:dyDescent="0.7">
      <c r="A1" s="656" t="s">
        <v>505</v>
      </c>
      <c r="B1" s="637"/>
      <c r="C1" s="637"/>
      <c r="D1" s="637"/>
      <c r="E1" s="567"/>
    </row>
    <row r="2" spans="1:11" ht="18.5" x14ac:dyDescent="0.45">
      <c r="A2" s="656" t="s">
        <v>550</v>
      </c>
      <c r="B2" s="638"/>
      <c r="C2" s="638"/>
      <c r="D2" s="638"/>
      <c r="E2" s="567"/>
    </row>
    <row r="3" spans="1:11" ht="18.5" x14ac:dyDescent="0.3">
      <c r="A3" s="653"/>
      <c r="B3" s="653"/>
      <c r="C3" s="653"/>
      <c r="D3" s="653"/>
      <c r="E3" s="654"/>
    </row>
    <row r="4" spans="1:11" s="651" customFormat="1" ht="24" customHeight="1" x14ac:dyDescent="0.7">
      <c r="A4" s="655" t="s">
        <v>519</v>
      </c>
      <c r="B4" s="652"/>
      <c r="C4" s="652"/>
      <c r="D4" s="652"/>
      <c r="E4" s="652"/>
      <c r="F4" s="650"/>
      <c r="G4" s="650"/>
      <c r="H4" s="650"/>
      <c r="I4" s="650"/>
      <c r="J4" s="650"/>
      <c r="K4" s="650"/>
    </row>
    <row r="5" spans="1:11" ht="15" customHeight="1" thickBot="1" x14ac:dyDescent="0.5">
      <c r="A5" s="647" t="s">
        <v>527</v>
      </c>
      <c r="B5" s="526"/>
      <c r="C5" s="526"/>
      <c r="D5" s="526"/>
      <c r="E5" s="526"/>
    </row>
    <row r="6" spans="1:11" ht="16" thickBot="1" x14ac:dyDescent="0.4">
      <c r="A6" s="509" t="s">
        <v>520</v>
      </c>
      <c r="B6" s="509"/>
      <c r="C6" s="509"/>
      <c r="D6" s="509"/>
      <c r="E6" s="13" t="s">
        <v>591</v>
      </c>
    </row>
    <row r="7" spans="1:11" ht="16" thickBot="1" x14ac:dyDescent="0.4">
      <c r="A7" s="509" t="s">
        <v>525</v>
      </c>
      <c r="B7" s="509"/>
      <c r="C7" s="509"/>
      <c r="D7" s="509"/>
      <c r="E7" s="820">
        <v>511039448</v>
      </c>
    </row>
    <row r="8" spans="1:11" ht="16" thickBot="1" x14ac:dyDescent="0.4">
      <c r="A8" s="509" t="s">
        <v>521</v>
      </c>
      <c r="B8" s="509"/>
      <c r="C8" s="509"/>
      <c r="D8" s="509"/>
      <c r="E8" s="820" t="s">
        <v>592</v>
      </c>
    </row>
    <row r="9" spans="1:11" ht="16" thickBot="1" x14ac:dyDescent="0.4">
      <c r="A9" s="509" t="s">
        <v>522</v>
      </c>
      <c r="B9" s="509"/>
      <c r="C9" s="509"/>
      <c r="D9" s="509"/>
      <c r="E9" s="821">
        <v>2023</v>
      </c>
    </row>
    <row r="10" spans="1:11" ht="16" thickBot="1" x14ac:dyDescent="0.4">
      <c r="A10" s="509" t="s">
        <v>524</v>
      </c>
      <c r="B10" s="509"/>
      <c r="C10" s="509"/>
      <c r="D10" s="509"/>
      <c r="E10" s="820" t="s">
        <v>57</v>
      </c>
    </row>
    <row r="11" spans="1:11" ht="19" thickBot="1" x14ac:dyDescent="0.5">
      <c r="A11" s="646" t="s">
        <v>479</v>
      </c>
      <c r="B11" s="523"/>
      <c r="C11" s="523"/>
      <c r="D11" s="523"/>
      <c r="E11" s="822"/>
    </row>
    <row r="12" spans="1:11" ht="16" thickBot="1" x14ac:dyDescent="0.4">
      <c r="A12" s="509" t="s">
        <v>487</v>
      </c>
      <c r="B12" s="509"/>
      <c r="C12" s="509"/>
      <c r="D12" s="509"/>
      <c r="E12" s="820" t="s">
        <v>593</v>
      </c>
    </row>
    <row r="13" spans="1:11" ht="16" thickBot="1" x14ac:dyDescent="0.4">
      <c r="A13" s="509" t="s">
        <v>488</v>
      </c>
      <c r="B13" s="509"/>
      <c r="C13" s="509"/>
      <c r="D13" s="509"/>
      <c r="E13" s="820" t="s">
        <v>594</v>
      </c>
    </row>
    <row r="14" spans="1:11" ht="16" thickBot="1" x14ac:dyDescent="0.4">
      <c r="A14" s="509" t="s">
        <v>489</v>
      </c>
      <c r="B14" s="509"/>
      <c r="C14" s="509"/>
      <c r="D14" s="509"/>
      <c r="E14" s="820" t="s">
        <v>595</v>
      </c>
    </row>
    <row r="15" spans="1:11" ht="16" thickBot="1" x14ac:dyDescent="0.4">
      <c r="A15" s="509" t="s">
        <v>490</v>
      </c>
      <c r="B15" s="509"/>
      <c r="C15" s="509"/>
      <c r="D15" s="509"/>
      <c r="E15" s="820"/>
    </row>
    <row r="16" spans="1:11" ht="18.5" x14ac:dyDescent="0.45">
      <c r="A16" s="648" t="s">
        <v>480</v>
      </c>
      <c r="B16" s="648"/>
      <c r="C16" s="648"/>
      <c r="D16" s="524"/>
      <c r="E16" s="823"/>
    </row>
    <row r="17" spans="1:5" ht="16" thickBot="1" x14ac:dyDescent="0.4">
      <c r="A17" s="649" t="s">
        <v>481</v>
      </c>
      <c r="B17" s="525"/>
      <c r="C17" s="525"/>
      <c r="D17" s="525"/>
      <c r="E17" s="824"/>
    </row>
    <row r="18" spans="1:5" ht="16" thickBot="1" x14ac:dyDescent="0.4">
      <c r="A18" s="509" t="s">
        <v>487</v>
      </c>
      <c r="B18" s="509"/>
      <c r="C18" s="509"/>
      <c r="D18" s="509"/>
      <c r="E18" s="820" t="s">
        <v>593</v>
      </c>
    </row>
    <row r="19" spans="1:5" ht="16" thickBot="1" x14ac:dyDescent="0.4">
      <c r="A19" s="509" t="s">
        <v>488</v>
      </c>
      <c r="B19" s="509"/>
      <c r="C19" s="509"/>
      <c r="D19" s="509"/>
      <c r="E19" s="820" t="s">
        <v>594</v>
      </c>
    </row>
    <row r="20" spans="1:5" ht="16" thickBot="1" x14ac:dyDescent="0.4">
      <c r="A20" s="509" t="s">
        <v>489</v>
      </c>
      <c r="B20" s="509"/>
      <c r="C20" s="509"/>
      <c r="D20" s="509"/>
      <c r="E20" s="820" t="s">
        <v>595</v>
      </c>
    </row>
    <row r="21" spans="1:5" x14ac:dyDescent="0.3">
      <c r="E21" s="18"/>
    </row>
  </sheetData>
  <sheetProtection algorithmName="SHA-512" hashValue="GS7s2Jw/lAbaAjxGRRRyXJ6hIbxsAy2WkIeO4eUVNVrcLjc0bCdLWsjuc0ghP3+Jpcv0A3lcIs7qCiHIrbXH8A==" saltValue="cqp3coR2GH0AyZUX/0byuQ==" spinCount="100000" sheet="1" objects="1" scenarios="1" selectLockedCells="1"/>
  <conditionalFormatting sqref="E6:E8">
    <cfRule type="expression" dxfId="79" priority="5">
      <formula>SUM(#REF!)&lt;&gt;0</formula>
    </cfRule>
  </conditionalFormatting>
  <conditionalFormatting sqref="E9">
    <cfRule type="expression" dxfId="78" priority="9">
      <formula>SUM(#REF!)&lt;&gt;0</formula>
    </cfRule>
  </conditionalFormatting>
  <conditionalFormatting sqref="E10">
    <cfRule type="expression" dxfId="77" priority="2">
      <formula>SUM(#REF!)&lt;&gt;0</formula>
    </cfRule>
  </conditionalFormatting>
  <conditionalFormatting sqref="E12:E15">
    <cfRule type="expression" dxfId="76" priority="4">
      <formula>SUM(#REF!)&lt;&gt;0</formula>
    </cfRule>
  </conditionalFormatting>
  <conditionalFormatting sqref="E18:E19">
    <cfRule type="expression" dxfId="75" priority="3">
      <formula>SUM(#REF!)&lt;&gt;0</formula>
    </cfRule>
  </conditionalFormatting>
  <conditionalFormatting sqref="E20">
    <cfRule type="expression" dxfId="74" priority="1">
      <formula>SUM(#REF!)&lt;&gt;0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'מיפוי שמות'!$Q$2:$Q$3</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5E754"/>
  </sheetPr>
  <dimension ref="A1:K3539"/>
  <sheetViews>
    <sheetView rightToLeft="1" topLeftCell="A23" zoomScale="70" zoomScaleNormal="70" workbookViewId="0">
      <selection activeCell="I61" sqref="I61"/>
    </sheetView>
  </sheetViews>
  <sheetFormatPr defaultColWidth="12.58203125" defaultRowHeight="14" outlineLevelCol="1" x14ac:dyDescent="0.3"/>
  <cols>
    <col min="1" max="1" width="72.08203125" style="861" bestFit="1" customWidth="1"/>
    <col min="2" max="2" width="50.33203125" style="861" customWidth="1"/>
    <col min="3" max="3" width="31.58203125" style="861" bestFit="1" customWidth="1"/>
    <col min="4" max="4" width="36.75" style="861" customWidth="1"/>
    <col min="5" max="5" width="18.58203125" style="861" customWidth="1" outlineLevel="1"/>
    <col min="6" max="6" width="23.75" style="861" customWidth="1"/>
    <col min="7" max="7" width="25.5" style="861" bestFit="1" customWidth="1"/>
    <col min="8" max="8" width="30.08203125" style="862" customWidth="1"/>
    <col min="9" max="9" width="16.25" style="863" customWidth="1"/>
    <col min="10" max="10" width="13" style="863" customWidth="1"/>
    <col min="11" max="11" width="12.58203125" style="863"/>
    <col min="12" max="16384" width="12.58203125" style="861"/>
  </cols>
  <sheetData>
    <row r="1" spans="1:11" ht="23.5" x14ac:dyDescent="0.55000000000000004">
      <c r="A1" s="728" t="s">
        <v>535</v>
      </c>
      <c r="B1" s="659"/>
      <c r="C1" s="659" t="str">
        <f>'פרטי המדווח'!E6</f>
        <v>מאיה תור בע"מ</v>
      </c>
      <c r="D1" s="659" t="s">
        <v>536</v>
      </c>
      <c r="E1" s="729">
        <f>'פרטי המדווח'!E7</f>
        <v>511039448</v>
      </c>
      <c r="G1" s="862"/>
    </row>
    <row r="2" spans="1:11" ht="23.5" x14ac:dyDescent="0.55000000000000004">
      <c r="A2" s="728" t="s">
        <v>537</v>
      </c>
      <c r="B2" s="658"/>
      <c r="C2" s="659"/>
      <c r="D2" s="658"/>
      <c r="E2" s="771"/>
      <c r="G2" s="862"/>
    </row>
    <row r="3" spans="1:11" ht="18.5" x14ac:dyDescent="0.3">
      <c r="A3" s="864"/>
      <c r="B3" s="653"/>
      <c r="C3" s="653"/>
      <c r="D3" s="653"/>
      <c r="E3" s="653"/>
      <c r="F3" s="865"/>
      <c r="G3" s="862"/>
    </row>
    <row r="4" spans="1:11" ht="21" x14ac:dyDescent="0.5">
      <c r="A4" s="657"/>
      <c r="B4" s="579"/>
      <c r="C4" s="579"/>
      <c r="D4" s="579"/>
      <c r="E4" s="580"/>
      <c r="F4" s="862"/>
      <c r="G4" s="862"/>
    </row>
    <row r="5" spans="1:11" ht="93" thickBot="1" x14ac:dyDescent="0.5">
      <c r="A5" s="581" t="s">
        <v>0</v>
      </c>
      <c r="B5" s="582" t="s">
        <v>1</v>
      </c>
      <c r="C5" s="585" t="s">
        <v>2</v>
      </c>
      <c r="D5" s="582" t="s">
        <v>3</v>
      </c>
      <c r="E5" s="583" t="s">
        <v>4</v>
      </c>
      <c r="F5" s="584" t="s">
        <v>5</v>
      </c>
      <c r="G5" s="585" t="s">
        <v>6</v>
      </c>
      <c r="H5" s="78" t="s">
        <v>564</v>
      </c>
      <c r="I5" s="564" t="s">
        <v>79</v>
      </c>
      <c r="J5" s="564" t="s">
        <v>534</v>
      </c>
      <c r="K5" s="907" t="s">
        <v>538</v>
      </c>
    </row>
    <row r="6" spans="1:11" ht="21.5" thickBot="1" x14ac:dyDescent="0.45">
      <c r="A6" s="888">
        <v>3168939</v>
      </c>
      <c r="B6" s="891" t="s">
        <v>565</v>
      </c>
      <c r="C6" s="858" t="s">
        <v>228</v>
      </c>
      <c r="D6" s="889" t="s">
        <v>97</v>
      </c>
      <c r="E6" s="858">
        <v>2016</v>
      </c>
      <c r="F6" s="890" t="s">
        <v>295</v>
      </c>
      <c r="G6" s="866" t="s">
        <v>31</v>
      </c>
      <c r="H6" s="868">
        <v>2.1000000000000001E-2</v>
      </c>
      <c r="I6" s="866" t="s">
        <v>556</v>
      </c>
      <c r="J6" s="889">
        <v>37864</v>
      </c>
      <c r="K6" s="905"/>
    </row>
    <row r="7" spans="1:11" ht="21.5" thickBot="1" x14ac:dyDescent="0.45">
      <c r="A7" s="888">
        <v>3426789</v>
      </c>
      <c r="B7" s="891" t="s">
        <v>566</v>
      </c>
      <c r="C7" s="858" t="s">
        <v>228</v>
      </c>
      <c r="D7" s="889" t="s">
        <v>97</v>
      </c>
      <c r="E7" s="858">
        <v>2017</v>
      </c>
      <c r="F7" s="890" t="s">
        <v>295</v>
      </c>
      <c r="G7" s="866" t="s">
        <v>32</v>
      </c>
      <c r="H7" s="868">
        <v>2E-3</v>
      </c>
      <c r="I7" s="866" t="s">
        <v>556</v>
      </c>
      <c r="J7" s="889">
        <v>35844</v>
      </c>
      <c r="K7" s="905"/>
    </row>
    <row r="8" spans="1:11" ht="21.5" thickBot="1" x14ac:dyDescent="0.45">
      <c r="A8" s="888">
        <v>3427089</v>
      </c>
      <c r="B8" s="891" t="s">
        <v>566</v>
      </c>
      <c r="C8" s="858" t="s">
        <v>228</v>
      </c>
      <c r="D8" s="889" t="s">
        <v>97</v>
      </c>
      <c r="E8" s="858">
        <v>2018</v>
      </c>
      <c r="F8" s="890" t="s">
        <v>295</v>
      </c>
      <c r="G8" s="866" t="s">
        <v>32</v>
      </c>
      <c r="H8" s="868">
        <v>2E-3</v>
      </c>
      <c r="I8" s="866" t="s">
        <v>556</v>
      </c>
      <c r="J8" s="889">
        <v>44671</v>
      </c>
      <c r="K8" s="905"/>
    </row>
    <row r="9" spans="1:11" ht="21.5" thickBot="1" x14ac:dyDescent="0.45">
      <c r="A9" s="888">
        <v>3427589</v>
      </c>
      <c r="B9" s="891" t="s">
        <v>566</v>
      </c>
      <c r="C9" s="858" t="s">
        <v>228</v>
      </c>
      <c r="D9" s="889" t="s">
        <v>97</v>
      </c>
      <c r="E9" s="858">
        <v>2017</v>
      </c>
      <c r="F9" s="890" t="s">
        <v>295</v>
      </c>
      <c r="G9" s="866" t="s">
        <v>32</v>
      </c>
      <c r="H9" s="868">
        <v>2E-3</v>
      </c>
      <c r="I9" s="866" t="s">
        <v>556</v>
      </c>
      <c r="J9" s="889">
        <v>40938</v>
      </c>
      <c r="K9" s="905"/>
    </row>
    <row r="10" spans="1:11" ht="21.5" thickBot="1" x14ac:dyDescent="0.45">
      <c r="A10" s="888">
        <v>3427689</v>
      </c>
      <c r="B10" s="891" t="s">
        <v>566</v>
      </c>
      <c r="C10" s="858" t="s">
        <v>228</v>
      </c>
      <c r="D10" s="889" t="s">
        <v>97</v>
      </c>
      <c r="E10" s="858">
        <v>2017</v>
      </c>
      <c r="F10" s="890" t="s">
        <v>295</v>
      </c>
      <c r="G10" s="866" t="s">
        <v>32</v>
      </c>
      <c r="H10" s="868">
        <v>2E-3</v>
      </c>
      <c r="I10" s="866" t="s">
        <v>556</v>
      </c>
      <c r="J10" s="889">
        <v>34458</v>
      </c>
      <c r="K10" s="905"/>
    </row>
    <row r="11" spans="1:11" ht="21.5" thickBot="1" x14ac:dyDescent="0.45">
      <c r="A11" s="888">
        <v>3427789</v>
      </c>
      <c r="B11" s="891" t="s">
        <v>566</v>
      </c>
      <c r="C11" s="858" t="s">
        <v>228</v>
      </c>
      <c r="D11" s="889" t="s">
        <v>97</v>
      </c>
      <c r="E11" s="858">
        <v>2017</v>
      </c>
      <c r="F11" s="890" t="s">
        <v>295</v>
      </c>
      <c r="G11" s="866" t="s">
        <v>32</v>
      </c>
      <c r="H11" s="868">
        <v>2E-3</v>
      </c>
      <c r="I11" s="866" t="s">
        <v>556</v>
      </c>
      <c r="J11" s="889">
        <v>85892</v>
      </c>
      <c r="K11" s="905"/>
    </row>
    <row r="12" spans="1:11" ht="21.5" thickBot="1" x14ac:dyDescent="0.45">
      <c r="A12" s="888">
        <v>3427889</v>
      </c>
      <c r="B12" s="891" t="s">
        <v>566</v>
      </c>
      <c r="C12" s="858" t="s">
        <v>228</v>
      </c>
      <c r="D12" s="889" t="s">
        <v>97</v>
      </c>
      <c r="E12" s="858">
        <v>2017</v>
      </c>
      <c r="F12" s="890" t="s">
        <v>295</v>
      </c>
      <c r="G12" s="866" t="s">
        <v>32</v>
      </c>
      <c r="H12" s="868">
        <v>2E-3</v>
      </c>
      <c r="I12" s="866" t="s">
        <v>556</v>
      </c>
      <c r="J12" s="889">
        <v>37557</v>
      </c>
      <c r="K12" s="905"/>
    </row>
    <row r="13" spans="1:11" ht="21.5" thickBot="1" x14ac:dyDescent="0.45">
      <c r="A13" s="885">
        <v>3427989</v>
      </c>
      <c r="B13" s="891" t="s">
        <v>566</v>
      </c>
      <c r="C13" s="858" t="s">
        <v>228</v>
      </c>
      <c r="D13" s="889" t="s">
        <v>97</v>
      </c>
      <c r="E13" s="858">
        <v>2017</v>
      </c>
      <c r="F13" s="890" t="s">
        <v>295</v>
      </c>
      <c r="G13" s="866" t="s">
        <v>32</v>
      </c>
      <c r="H13" s="868">
        <v>2E-3</v>
      </c>
      <c r="I13" s="866" t="s">
        <v>556</v>
      </c>
      <c r="J13" s="889">
        <v>107299</v>
      </c>
      <c r="K13" s="905"/>
    </row>
    <row r="14" spans="1:11" ht="21.5" thickBot="1" x14ac:dyDescent="0.45">
      <c r="A14" s="885">
        <v>3428089</v>
      </c>
      <c r="B14" s="891" t="s">
        <v>566</v>
      </c>
      <c r="C14" s="858" t="s">
        <v>228</v>
      </c>
      <c r="D14" s="889" t="s">
        <v>97</v>
      </c>
      <c r="E14" s="858">
        <v>2018</v>
      </c>
      <c r="F14" s="890" t="s">
        <v>295</v>
      </c>
      <c r="G14" s="866" t="s">
        <v>32</v>
      </c>
      <c r="H14" s="868">
        <v>2E-3</v>
      </c>
      <c r="I14" s="866" t="s">
        <v>556</v>
      </c>
      <c r="J14" s="889">
        <v>65182</v>
      </c>
      <c r="K14" s="905"/>
    </row>
    <row r="15" spans="1:11" ht="21.5" thickBot="1" x14ac:dyDescent="0.45">
      <c r="A15" s="885">
        <v>3428189</v>
      </c>
      <c r="B15" s="891" t="s">
        <v>566</v>
      </c>
      <c r="C15" s="858" t="s">
        <v>228</v>
      </c>
      <c r="D15" s="889" t="s">
        <v>97</v>
      </c>
      <c r="E15" s="858">
        <v>2018</v>
      </c>
      <c r="F15" s="890" t="s">
        <v>295</v>
      </c>
      <c r="G15" s="866" t="s">
        <v>32</v>
      </c>
      <c r="H15" s="868">
        <v>2E-3</v>
      </c>
      <c r="I15" s="866" t="s">
        <v>556</v>
      </c>
      <c r="J15" s="889">
        <v>55239</v>
      </c>
      <c r="K15" s="905"/>
    </row>
    <row r="16" spans="1:11" ht="21.5" thickBot="1" x14ac:dyDescent="0.45">
      <c r="A16" s="885">
        <v>3428289</v>
      </c>
      <c r="B16" s="891" t="s">
        <v>566</v>
      </c>
      <c r="C16" s="858" t="s">
        <v>228</v>
      </c>
      <c r="D16" s="889" t="s">
        <v>97</v>
      </c>
      <c r="E16" s="858">
        <v>2018</v>
      </c>
      <c r="F16" s="890" t="s">
        <v>295</v>
      </c>
      <c r="G16" s="866" t="s">
        <v>32</v>
      </c>
      <c r="H16" s="868">
        <v>2E-3</v>
      </c>
      <c r="I16" s="866" t="s">
        <v>556</v>
      </c>
      <c r="J16" s="889">
        <v>56801</v>
      </c>
      <c r="K16" s="905"/>
    </row>
    <row r="17" spans="1:11" ht="21.5" thickBot="1" x14ac:dyDescent="0.45">
      <c r="A17" s="885">
        <v>3428389</v>
      </c>
      <c r="B17" s="891" t="s">
        <v>566</v>
      </c>
      <c r="C17" s="858" t="s">
        <v>228</v>
      </c>
      <c r="D17" s="889" t="s">
        <v>97</v>
      </c>
      <c r="E17" s="858">
        <v>2018</v>
      </c>
      <c r="F17" s="890" t="s">
        <v>295</v>
      </c>
      <c r="G17" s="866" t="s">
        <v>32</v>
      </c>
      <c r="H17" s="868">
        <v>2E-3</v>
      </c>
      <c r="I17" s="866" t="s">
        <v>556</v>
      </c>
      <c r="J17" s="889">
        <v>82992</v>
      </c>
      <c r="K17" s="905"/>
    </row>
    <row r="18" spans="1:11" ht="21.5" thickBot="1" x14ac:dyDescent="0.45">
      <c r="A18" s="885">
        <v>3428489</v>
      </c>
      <c r="B18" s="891" t="s">
        <v>566</v>
      </c>
      <c r="C18" s="858" t="s">
        <v>228</v>
      </c>
      <c r="D18" s="889" t="s">
        <v>97</v>
      </c>
      <c r="E18" s="858">
        <v>2018</v>
      </c>
      <c r="F18" s="890" t="s">
        <v>295</v>
      </c>
      <c r="G18" s="866" t="s">
        <v>32</v>
      </c>
      <c r="H18" s="868">
        <v>2E-3</v>
      </c>
      <c r="I18" s="866" t="s">
        <v>556</v>
      </c>
      <c r="J18" s="889">
        <v>45990</v>
      </c>
      <c r="K18" s="905"/>
    </row>
    <row r="19" spans="1:11" ht="21.5" thickBot="1" x14ac:dyDescent="0.45">
      <c r="A19" s="885">
        <v>4227139</v>
      </c>
      <c r="B19" s="891" t="s">
        <v>567</v>
      </c>
      <c r="C19" s="858" t="s">
        <v>228</v>
      </c>
      <c r="D19" s="889" t="s">
        <v>97</v>
      </c>
      <c r="E19" s="858">
        <v>2016</v>
      </c>
      <c r="F19" s="890" t="s">
        <v>294</v>
      </c>
      <c r="G19" s="866" t="s">
        <v>32</v>
      </c>
      <c r="H19" s="868">
        <v>2E-3</v>
      </c>
      <c r="I19" s="866" t="s">
        <v>556</v>
      </c>
      <c r="J19" s="889">
        <v>12380</v>
      </c>
      <c r="K19" s="905"/>
    </row>
    <row r="20" spans="1:11" ht="21.5" thickBot="1" x14ac:dyDescent="0.45">
      <c r="A20" s="885">
        <v>4342608</v>
      </c>
      <c r="B20" s="891" t="s">
        <v>568</v>
      </c>
      <c r="C20" s="858" t="s">
        <v>228</v>
      </c>
      <c r="D20" s="889" t="s">
        <v>97</v>
      </c>
      <c r="E20" s="858">
        <v>2016</v>
      </c>
      <c r="F20" s="890" t="s">
        <v>295</v>
      </c>
      <c r="G20" s="866" t="s">
        <v>32</v>
      </c>
      <c r="H20" s="868">
        <v>2E-3</v>
      </c>
      <c r="I20" s="866" t="s">
        <v>556</v>
      </c>
      <c r="J20" s="889">
        <v>36969</v>
      </c>
      <c r="K20" s="905"/>
    </row>
    <row r="21" spans="1:11" ht="21.5" thickBot="1" x14ac:dyDescent="0.45">
      <c r="A21" s="885">
        <v>4342808</v>
      </c>
      <c r="B21" s="891" t="s">
        <v>568</v>
      </c>
      <c r="C21" s="858" t="s">
        <v>228</v>
      </c>
      <c r="D21" s="889" t="s">
        <v>97</v>
      </c>
      <c r="E21" s="858">
        <v>2017</v>
      </c>
      <c r="F21" s="890" t="s">
        <v>295</v>
      </c>
      <c r="G21" s="866" t="s">
        <v>32</v>
      </c>
      <c r="H21" s="868">
        <v>2E-3</v>
      </c>
      <c r="I21" s="866" t="s">
        <v>556</v>
      </c>
      <c r="J21" s="889">
        <v>91250</v>
      </c>
      <c r="K21" s="905"/>
    </row>
    <row r="22" spans="1:11" ht="21.5" thickBot="1" x14ac:dyDescent="0.45">
      <c r="A22" s="885">
        <v>5234439</v>
      </c>
      <c r="B22" s="891" t="s">
        <v>569</v>
      </c>
      <c r="C22" s="858" t="s">
        <v>228</v>
      </c>
      <c r="D22" s="889" t="s">
        <v>97</v>
      </c>
      <c r="E22" s="859">
        <v>2016</v>
      </c>
      <c r="F22" s="890" t="s">
        <v>295</v>
      </c>
      <c r="G22" s="866" t="s">
        <v>32</v>
      </c>
      <c r="H22" s="868">
        <v>2E-3</v>
      </c>
      <c r="I22" s="866" t="s">
        <v>556</v>
      </c>
      <c r="J22" s="889">
        <v>96618</v>
      </c>
      <c r="K22" s="905"/>
    </row>
    <row r="23" spans="1:11" ht="21.5" thickBot="1" x14ac:dyDescent="0.45">
      <c r="A23" s="886">
        <v>5236739</v>
      </c>
      <c r="B23" s="891" t="s">
        <v>569</v>
      </c>
      <c r="C23" s="858" t="s">
        <v>228</v>
      </c>
      <c r="D23" s="889" t="s">
        <v>97</v>
      </c>
      <c r="E23" s="859">
        <v>2016</v>
      </c>
      <c r="F23" s="890" t="s">
        <v>295</v>
      </c>
      <c r="G23" s="866" t="s">
        <v>32</v>
      </c>
      <c r="H23" s="868">
        <v>2E-3</v>
      </c>
      <c r="I23" s="866" t="s">
        <v>556</v>
      </c>
      <c r="J23" s="889">
        <v>111737</v>
      </c>
      <c r="K23" s="905"/>
    </row>
    <row r="24" spans="1:11" ht="21.5" thickBot="1" x14ac:dyDescent="0.45">
      <c r="A24" s="886">
        <v>5236839</v>
      </c>
      <c r="B24" s="891" t="s">
        <v>569</v>
      </c>
      <c r="C24" s="858" t="s">
        <v>228</v>
      </c>
      <c r="D24" s="889" t="s">
        <v>97</v>
      </c>
      <c r="E24" s="859">
        <v>2016</v>
      </c>
      <c r="F24" s="890" t="s">
        <v>295</v>
      </c>
      <c r="G24" s="866" t="s">
        <v>32</v>
      </c>
      <c r="H24" s="868">
        <v>2E-3</v>
      </c>
      <c r="I24" s="866" t="s">
        <v>556</v>
      </c>
      <c r="J24" s="889">
        <v>96708</v>
      </c>
      <c r="K24" s="905"/>
    </row>
    <row r="25" spans="1:11" ht="21.5" thickBot="1" x14ac:dyDescent="0.45">
      <c r="A25" s="886">
        <v>5236939</v>
      </c>
      <c r="B25" s="891" t="s">
        <v>569</v>
      </c>
      <c r="C25" s="858" t="s">
        <v>228</v>
      </c>
      <c r="D25" s="889" t="s">
        <v>97</v>
      </c>
      <c r="E25" s="859">
        <v>2016</v>
      </c>
      <c r="F25" s="890" t="s">
        <v>295</v>
      </c>
      <c r="G25" s="866" t="s">
        <v>32</v>
      </c>
      <c r="H25" s="868">
        <v>2E-3</v>
      </c>
      <c r="I25" s="866" t="s">
        <v>556</v>
      </c>
      <c r="J25" s="889">
        <v>116789</v>
      </c>
      <c r="K25" s="905"/>
    </row>
    <row r="26" spans="1:11" ht="21.5" thickBot="1" x14ac:dyDescent="0.45">
      <c r="A26" s="886">
        <v>6786632</v>
      </c>
      <c r="B26" s="891" t="s">
        <v>566</v>
      </c>
      <c r="C26" s="858" t="s">
        <v>228</v>
      </c>
      <c r="D26" s="889" t="s">
        <v>97</v>
      </c>
      <c r="E26" s="859">
        <v>2015</v>
      </c>
      <c r="F26" s="890" t="s">
        <v>295</v>
      </c>
      <c r="G26" s="866" t="s">
        <v>32</v>
      </c>
      <c r="H26" s="868">
        <v>2E-3</v>
      </c>
      <c r="I26" s="866" t="s">
        <v>556</v>
      </c>
      <c r="J26" s="889">
        <v>96052</v>
      </c>
      <c r="K26" s="905"/>
    </row>
    <row r="27" spans="1:11" ht="21.5" thickBot="1" x14ac:dyDescent="0.45">
      <c r="A27" s="886">
        <v>6786732</v>
      </c>
      <c r="B27" s="891" t="s">
        <v>566</v>
      </c>
      <c r="C27" s="858" t="s">
        <v>228</v>
      </c>
      <c r="D27" s="889" t="s">
        <v>97</v>
      </c>
      <c r="E27" s="859">
        <v>2015</v>
      </c>
      <c r="F27" s="890" t="s">
        <v>295</v>
      </c>
      <c r="G27" s="866" t="s">
        <v>32</v>
      </c>
      <c r="H27" s="868">
        <v>2E-3</v>
      </c>
      <c r="I27" s="866" t="s">
        <v>556</v>
      </c>
      <c r="J27" s="889">
        <v>93535</v>
      </c>
      <c r="K27" s="905"/>
    </row>
    <row r="28" spans="1:11" ht="21.5" thickBot="1" x14ac:dyDescent="0.45">
      <c r="A28" s="885">
        <v>7399087</v>
      </c>
      <c r="B28" s="891" t="s">
        <v>568</v>
      </c>
      <c r="C28" s="858" t="s">
        <v>228</v>
      </c>
      <c r="D28" s="889" t="s">
        <v>97</v>
      </c>
      <c r="E28" s="858">
        <v>2017</v>
      </c>
      <c r="F28" s="890" t="s">
        <v>295</v>
      </c>
      <c r="G28" s="866" t="s">
        <v>32</v>
      </c>
      <c r="H28" s="868">
        <v>2E-3</v>
      </c>
      <c r="I28" s="866" t="s">
        <v>556</v>
      </c>
      <c r="J28" s="889">
        <v>62115</v>
      </c>
      <c r="K28" s="905"/>
    </row>
    <row r="29" spans="1:11" ht="21.5" thickBot="1" x14ac:dyDescent="0.45">
      <c r="A29" s="885">
        <v>7399287</v>
      </c>
      <c r="B29" s="891" t="s">
        <v>568</v>
      </c>
      <c r="C29" s="858" t="s">
        <v>228</v>
      </c>
      <c r="D29" s="889" t="s">
        <v>97</v>
      </c>
      <c r="E29" s="858">
        <v>2017</v>
      </c>
      <c r="F29" s="890" t="s">
        <v>295</v>
      </c>
      <c r="G29" s="866" t="s">
        <v>32</v>
      </c>
      <c r="H29" s="868">
        <v>2E-3</v>
      </c>
      <c r="I29" s="866" t="s">
        <v>556</v>
      </c>
      <c r="J29" s="889">
        <v>60578</v>
      </c>
      <c r="K29" s="905"/>
    </row>
    <row r="30" spans="1:11" ht="21.5" thickBot="1" x14ac:dyDescent="0.45">
      <c r="A30" s="885">
        <v>7399487</v>
      </c>
      <c r="B30" s="891" t="s">
        <v>568</v>
      </c>
      <c r="C30" s="858" t="s">
        <v>228</v>
      </c>
      <c r="D30" s="889" t="s">
        <v>97</v>
      </c>
      <c r="E30" s="858">
        <v>2017</v>
      </c>
      <c r="F30" s="890" t="s">
        <v>295</v>
      </c>
      <c r="G30" s="866" t="s">
        <v>32</v>
      </c>
      <c r="H30" s="868">
        <v>2E-3</v>
      </c>
      <c r="I30" s="866" t="s">
        <v>556</v>
      </c>
      <c r="J30" s="889">
        <v>50523</v>
      </c>
      <c r="K30" s="905"/>
    </row>
    <row r="31" spans="1:11" ht="21.5" thickBot="1" x14ac:dyDescent="0.45">
      <c r="A31" s="885">
        <v>7399787</v>
      </c>
      <c r="B31" s="891" t="s">
        <v>568</v>
      </c>
      <c r="C31" s="858" t="s">
        <v>228</v>
      </c>
      <c r="D31" s="889" t="s">
        <v>97</v>
      </c>
      <c r="E31" s="858">
        <v>2017</v>
      </c>
      <c r="F31" s="890" t="s">
        <v>295</v>
      </c>
      <c r="G31" s="866" t="s">
        <v>32</v>
      </c>
      <c r="H31" s="868">
        <v>2E-3</v>
      </c>
      <c r="I31" s="866" t="s">
        <v>556</v>
      </c>
      <c r="J31" s="889">
        <v>69066</v>
      </c>
      <c r="K31" s="905"/>
    </row>
    <row r="32" spans="1:11" ht="21.5" thickBot="1" x14ac:dyDescent="0.45">
      <c r="A32" s="885">
        <v>7399887</v>
      </c>
      <c r="B32" s="891" t="s">
        <v>568</v>
      </c>
      <c r="C32" s="858" t="s">
        <v>228</v>
      </c>
      <c r="D32" s="889" t="s">
        <v>97</v>
      </c>
      <c r="E32" s="858">
        <v>2017</v>
      </c>
      <c r="F32" s="890" t="s">
        <v>295</v>
      </c>
      <c r="G32" s="866" t="s">
        <v>32</v>
      </c>
      <c r="H32" s="868">
        <v>2E-3</v>
      </c>
      <c r="I32" s="866" t="s">
        <v>556</v>
      </c>
      <c r="J32" s="889">
        <v>91209</v>
      </c>
      <c r="K32" s="905"/>
    </row>
    <row r="33" spans="1:11" ht="21.5" thickBot="1" x14ac:dyDescent="0.45">
      <c r="A33" s="886">
        <v>8795787</v>
      </c>
      <c r="B33" s="891" t="s">
        <v>569</v>
      </c>
      <c r="C33" s="858" t="s">
        <v>228</v>
      </c>
      <c r="D33" s="889" t="s">
        <v>97</v>
      </c>
      <c r="E33" s="859">
        <v>2017</v>
      </c>
      <c r="F33" s="890" t="s">
        <v>295</v>
      </c>
      <c r="G33" s="866" t="s">
        <v>32</v>
      </c>
      <c r="H33" s="868">
        <v>2E-3</v>
      </c>
      <c r="I33" s="866" t="s">
        <v>556</v>
      </c>
      <c r="J33" s="889">
        <v>84977</v>
      </c>
      <c r="K33" s="905"/>
    </row>
    <row r="34" spans="1:11" ht="21.5" thickBot="1" x14ac:dyDescent="0.45">
      <c r="A34" s="886">
        <v>8795887</v>
      </c>
      <c r="B34" s="891" t="s">
        <v>569</v>
      </c>
      <c r="C34" s="858" t="s">
        <v>228</v>
      </c>
      <c r="D34" s="889" t="s">
        <v>97</v>
      </c>
      <c r="E34" s="859">
        <v>2017</v>
      </c>
      <c r="F34" s="890" t="s">
        <v>295</v>
      </c>
      <c r="G34" s="866" t="s">
        <v>32</v>
      </c>
      <c r="H34" s="868">
        <v>2E-3</v>
      </c>
      <c r="I34" s="866" t="s">
        <v>556</v>
      </c>
      <c r="J34" s="889">
        <v>122705</v>
      </c>
      <c r="K34" s="905"/>
    </row>
    <row r="35" spans="1:11" ht="21.5" thickBot="1" x14ac:dyDescent="0.45">
      <c r="A35" s="886">
        <v>8795987</v>
      </c>
      <c r="B35" s="891" t="s">
        <v>569</v>
      </c>
      <c r="C35" s="858" t="s">
        <v>228</v>
      </c>
      <c r="D35" s="889" t="s">
        <v>97</v>
      </c>
      <c r="E35" s="859">
        <v>2017</v>
      </c>
      <c r="F35" s="890" t="s">
        <v>295</v>
      </c>
      <c r="G35" s="866" t="s">
        <v>32</v>
      </c>
      <c r="H35" s="868">
        <v>2E-3</v>
      </c>
      <c r="I35" s="866" t="s">
        <v>556</v>
      </c>
      <c r="J35" s="889">
        <v>81533</v>
      </c>
      <c r="K35" s="905"/>
    </row>
    <row r="36" spans="1:11" ht="21.5" thickBot="1" x14ac:dyDescent="0.45">
      <c r="A36" s="886">
        <v>8796087</v>
      </c>
      <c r="B36" s="891" t="s">
        <v>569</v>
      </c>
      <c r="C36" s="858" t="s">
        <v>228</v>
      </c>
      <c r="D36" s="889" t="s">
        <v>97</v>
      </c>
      <c r="E36" s="859">
        <v>2017</v>
      </c>
      <c r="F36" s="890" t="s">
        <v>295</v>
      </c>
      <c r="G36" s="866" t="s">
        <v>32</v>
      </c>
      <c r="H36" s="868">
        <v>2E-3</v>
      </c>
      <c r="I36" s="866" t="s">
        <v>556</v>
      </c>
      <c r="J36" s="889">
        <v>118031</v>
      </c>
      <c r="K36" s="905"/>
    </row>
    <row r="37" spans="1:11" ht="21.5" thickBot="1" x14ac:dyDescent="0.45">
      <c r="A37" s="886">
        <v>8796187</v>
      </c>
      <c r="B37" s="891" t="s">
        <v>569</v>
      </c>
      <c r="C37" s="858" t="s">
        <v>228</v>
      </c>
      <c r="D37" s="889" t="s">
        <v>97</v>
      </c>
      <c r="E37" s="859">
        <v>2017</v>
      </c>
      <c r="F37" s="890" t="s">
        <v>295</v>
      </c>
      <c r="G37" s="866" t="s">
        <v>32</v>
      </c>
      <c r="H37" s="868">
        <v>2E-3</v>
      </c>
      <c r="I37" s="866" t="s">
        <v>556</v>
      </c>
      <c r="J37" s="889">
        <v>113482</v>
      </c>
      <c r="K37" s="905"/>
    </row>
    <row r="38" spans="1:11" ht="21.5" thickBot="1" x14ac:dyDescent="0.45">
      <c r="A38" s="886">
        <v>8796287</v>
      </c>
      <c r="B38" s="891" t="s">
        <v>569</v>
      </c>
      <c r="C38" s="858" t="s">
        <v>228</v>
      </c>
      <c r="D38" s="889" t="s">
        <v>97</v>
      </c>
      <c r="E38" s="859">
        <v>2017</v>
      </c>
      <c r="F38" s="890" t="s">
        <v>295</v>
      </c>
      <c r="G38" s="866" t="s">
        <v>32</v>
      </c>
      <c r="H38" s="868">
        <v>2E-3</v>
      </c>
      <c r="I38" s="866" t="s">
        <v>556</v>
      </c>
      <c r="J38" s="889">
        <v>110871</v>
      </c>
      <c r="K38" s="905"/>
    </row>
    <row r="39" spans="1:11" ht="21.5" thickBot="1" x14ac:dyDescent="0.45">
      <c r="A39" s="886">
        <v>8796387</v>
      </c>
      <c r="B39" s="891" t="s">
        <v>569</v>
      </c>
      <c r="C39" s="858" t="s">
        <v>228</v>
      </c>
      <c r="D39" s="889" t="s">
        <v>97</v>
      </c>
      <c r="E39" s="859">
        <v>2017</v>
      </c>
      <c r="F39" s="890" t="s">
        <v>295</v>
      </c>
      <c r="G39" s="866" t="s">
        <v>32</v>
      </c>
      <c r="H39" s="868">
        <v>2E-3</v>
      </c>
      <c r="I39" s="866" t="s">
        <v>556</v>
      </c>
      <c r="J39" s="889">
        <v>112944</v>
      </c>
      <c r="K39" s="905"/>
    </row>
    <row r="40" spans="1:11" ht="21.5" thickBot="1" x14ac:dyDescent="0.45">
      <c r="A40" s="886">
        <v>8796487</v>
      </c>
      <c r="B40" s="891" t="s">
        <v>569</v>
      </c>
      <c r="C40" s="858" t="s">
        <v>228</v>
      </c>
      <c r="D40" s="889" t="s">
        <v>97</v>
      </c>
      <c r="E40" s="859">
        <v>2017</v>
      </c>
      <c r="F40" s="890" t="s">
        <v>295</v>
      </c>
      <c r="G40" s="866" t="s">
        <v>32</v>
      </c>
      <c r="H40" s="868">
        <v>2E-3</v>
      </c>
      <c r="I40" s="866" t="s">
        <v>556</v>
      </c>
      <c r="J40" s="889">
        <v>95616</v>
      </c>
      <c r="K40" s="905"/>
    </row>
    <row r="41" spans="1:11" ht="21.5" thickBot="1" x14ac:dyDescent="0.45">
      <c r="A41" s="886">
        <v>8796787</v>
      </c>
      <c r="B41" s="891" t="s">
        <v>569</v>
      </c>
      <c r="C41" s="858" t="s">
        <v>228</v>
      </c>
      <c r="D41" s="889" t="s">
        <v>97</v>
      </c>
      <c r="E41" s="859">
        <v>2017</v>
      </c>
      <c r="F41" s="890" t="s">
        <v>295</v>
      </c>
      <c r="G41" s="866" t="s">
        <v>32</v>
      </c>
      <c r="H41" s="868">
        <v>2E-3</v>
      </c>
      <c r="I41" s="866" t="s">
        <v>556</v>
      </c>
      <c r="J41" s="889">
        <v>97905</v>
      </c>
      <c r="K41" s="905"/>
    </row>
    <row r="42" spans="1:11" ht="21.5" thickBot="1" x14ac:dyDescent="0.45">
      <c r="A42" s="886">
        <v>8796887</v>
      </c>
      <c r="B42" s="891" t="s">
        <v>569</v>
      </c>
      <c r="C42" s="858" t="s">
        <v>228</v>
      </c>
      <c r="D42" s="889" t="s">
        <v>97</v>
      </c>
      <c r="E42" s="859">
        <v>2017</v>
      </c>
      <c r="F42" s="890" t="s">
        <v>295</v>
      </c>
      <c r="G42" s="866" t="s">
        <v>32</v>
      </c>
      <c r="H42" s="868">
        <v>2E-3</v>
      </c>
      <c r="I42" s="866" t="s">
        <v>556</v>
      </c>
      <c r="J42" s="889">
        <v>63325</v>
      </c>
      <c r="K42" s="905"/>
    </row>
    <row r="43" spans="1:11" ht="21.5" thickBot="1" x14ac:dyDescent="0.45">
      <c r="A43" s="886">
        <v>8796987</v>
      </c>
      <c r="B43" s="891" t="s">
        <v>569</v>
      </c>
      <c r="C43" s="858" t="s">
        <v>228</v>
      </c>
      <c r="D43" s="889" t="s">
        <v>97</v>
      </c>
      <c r="E43" s="859">
        <v>2017</v>
      </c>
      <c r="F43" s="890" t="s">
        <v>295</v>
      </c>
      <c r="G43" s="866" t="s">
        <v>32</v>
      </c>
      <c r="H43" s="868">
        <v>2E-3</v>
      </c>
      <c r="I43" s="866" t="s">
        <v>556</v>
      </c>
      <c r="J43" s="889">
        <v>77819</v>
      </c>
      <c r="K43" s="905"/>
    </row>
    <row r="44" spans="1:11" ht="21.5" thickBot="1" x14ac:dyDescent="0.45">
      <c r="A44" s="886">
        <v>8797087</v>
      </c>
      <c r="B44" s="891" t="s">
        <v>569</v>
      </c>
      <c r="C44" s="858" t="s">
        <v>228</v>
      </c>
      <c r="D44" s="889" t="s">
        <v>97</v>
      </c>
      <c r="E44" s="859">
        <v>2017</v>
      </c>
      <c r="F44" s="890" t="s">
        <v>295</v>
      </c>
      <c r="G44" s="866" t="s">
        <v>32</v>
      </c>
      <c r="H44" s="868">
        <v>2E-3</v>
      </c>
      <c r="I44" s="866" t="s">
        <v>556</v>
      </c>
      <c r="J44" s="889">
        <v>115843</v>
      </c>
      <c r="K44" s="905"/>
    </row>
    <row r="45" spans="1:11" ht="21.5" thickBot="1" x14ac:dyDescent="0.45">
      <c r="A45" s="886">
        <v>8797187</v>
      </c>
      <c r="B45" s="891" t="s">
        <v>569</v>
      </c>
      <c r="C45" s="858" t="s">
        <v>228</v>
      </c>
      <c r="D45" s="889" t="s">
        <v>97</v>
      </c>
      <c r="E45" s="859">
        <v>2017</v>
      </c>
      <c r="F45" s="890" t="s">
        <v>295</v>
      </c>
      <c r="G45" s="866" t="s">
        <v>32</v>
      </c>
      <c r="H45" s="868">
        <v>2E-3</v>
      </c>
      <c r="I45" s="866" t="s">
        <v>556</v>
      </c>
      <c r="J45" s="889">
        <v>112173</v>
      </c>
      <c r="K45" s="905"/>
    </row>
    <row r="46" spans="1:11" ht="21.5" thickBot="1" x14ac:dyDescent="0.45">
      <c r="A46" s="886">
        <v>8797287</v>
      </c>
      <c r="B46" s="891" t="s">
        <v>569</v>
      </c>
      <c r="C46" s="858" t="s">
        <v>228</v>
      </c>
      <c r="D46" s="889" t="s">
        <v>97</v>
      </c>
      <c r="E46" s="859">
        <v>2017</v>
      </c>
      <c r="F46" s="890" t="s">
        <v>295</v>
      </c>
      <c r="G46" s="866" t="s">
        <v>32</v>
      </c>
      <c r="H46" s="868">
        <v>2E-3</v>
      </c>
      <c r="I46" s="866" t="s">
        <v>556</v>
      </c>
      <c r="J46" s="889">
        <v>109124</v>
      </c>
      <c r="K46" s="905"/>
    </row>
    <row r="47" spans="1:11" ht="21.5" thickBot="1" x14ac:dyDescent="0.45">
      <c r="A47" s="886">
        <v>8797387</v>
      </c>
      <c r="B47" s="891" t="s">
        <v>569</v>
      </c>
      <c r="C47" s="858" t="s">
        <v>228</v>
      </c>
      <c r="D47" s="889" t="s">
        <v>97</v>
      </c>
      <c r="E47" s="859">
        <v>2017</v>
      </c>
      <c r="F47" s="890" t="s">
        <v>295</v>
      </c>
      <c r="G47" s="866" t="s">
        <v>32</v>
      </c>
      <c r="H47" s="868">
        <v>2E-3</v>
      </c>
      <c r="I47" s="866" t="s">
        <v>556</v>
      </c>
      <c r="J47" s="889">
        <v>113380</v>
      </c>
      <c r="K47" s="905"/>
    </row>
    <row r="48" spans="1:11" ht="21.5" thickBot="1" x14ac:dyDescent="0.45">
      <c r="A48" s="886">
        <v>8797587</v>
      </c>
      <c r="B48" s="891" t="s">
        <v>569</v>
      </c>
      <c r="C48" s="858" t="s">
        <v>228</v>
      </c>
      <c r="D48" s="889" t="s">
        <v>97</v>
      </c>
      <c r="E48" s="859">
        <v>2017</v>
      </c>
      <c r="F48" s="890" t="s">
        <v>295</v>
      </c>
      <c r="G48" s="866" t="s">
        <v>32</v>
      </c>
      <c r="H48" s="868">
        <v>2E-3</v>
      </c>
      <c r="I48" s="866" t="s">
        <v>556</v>
      </c>
      <c r="J48" s="889">
        <v>100231</v>
      </c>
      <c r="K48" s="905"/>
    </row>
    <row r="49" spans="1:11" ht="21.5" thickBot="1" x14ac:dyDescent="0.45">
      <c r="A49" s="886">
        <v>8797687</v>
      </c>
      <c r="B49" s="891" t="s">
        <v>569</v>
      </c>
      <c r="C49" s="858" t="s">
        <v>228</v>
      </c>
      <c r="D49" s="889" t="s">
        <v>97</v>
      </c>
      <c r="E49" s="859">
        <v>2017</v>
      </c>
      <c r="F49" s="890" t="s">
        <v>295</v>
      </c>
      <c r="G49" s="866" t="s">
        <v>32</v>
      </c>
      <c r="H49" s="868">
        <v>2E-3</v>
      </c>
      <c r="I49" s="866" t="s">
        <v>556</v>
      </c>
      <c r="J49" s="889">
        <v>100079</v>
      </c>
      <c r="K49" s="905"/>
    </row>
    <row r="50" spans="1:11" ht="21.5" thickBot="1" x14ac:dyDescent="0.45">
      <c r="A50" s="886">
        <v>8797787</v>
      </c>
      <c r="B50" s="891" t="s">
        <v>569</v>
      </c>
      <c r="C50" s="858" t="s">
        <v>228</v>
      </c>
      <c r="D50" s="889" t="s">
        <v>97</v>
      </c>
      <c r="E50" s="859">
        <v>2017</v>
      </c>
      <c r="F50" s="890" t="s">
        <v>295</v>
      </c>
      <c r="G50" s="866" t="s">
        <v>32</v>
      </c>
      <c r="H50" s="868">
        <v>2E-3</v>
      </c>
      <c r="I50" s="866" t="s">
        <v>556</v>
      </c>
      <c r="J50" s="889">
        <v>94636</v>
      </c>
      <c r="K50" s="905"/>
    </row>
    <row r="51" spans="1:11" ht="21.5" thickBot="1" x14ac:dyDescent="0.45">
      <c r="A51" s="886">
        <v>8797887</v>
      </c>
      <c r="B51" s="891" t="s">
        <v>569</v>
      </c>
      <c r="C51" s="858" t="s">
        <v>228</v>
      </c>
      <c r="D51" s="889" t="s">
        <v>97</v>
      </c>
      <c r="E51" s="859">
        <v>2017</v>
      </c>
      <c r="F51" s="890" t="s">
        <v>295</v>
      </c>
      <c r="G51" s="866" t="s">
        <v>32</v>
      </c>
      <c r="H51" s="868">
        <v>2E-3</v>
      </c>
      <c r="I51" s="866" t="s">
        <v>556</v>
      </c>
      <c r="J51" s="889">
        <v>101575</v>
      </c>
      <c r="K51" s="905"/>
    </row>
    <row r="52" spans="1:11" ht="21.5" thickBot="1" x14ac:dyDescent="0.45">
      <c r="A52" s="886">
        <v>9003758</v>
      </c>
      <c r="B52" s="891" t="s">
        <v>569</v>
      </c>
      <c r="C52" s="858" t="s">
        <v>228</v>
      </c>
      <c r="D52" s="889" t="s">
        <v>97</v>
      </c>
      <c r="E52" s="859">
        <v>2017</v>
      </c>
      <c r="F52" s="890" t="s">
        <v>295</v>
      </c>
      <c r="G52" s="866" t="s">
        <v>32</v>
      </c>
      <c r="H52" s="868">
        <v>2E-3</v>
      </c>
      <c r="I52" s="866" t="s">
        <v>556</v>
      </c>
      <c r="J52" s="889">
        <v>113494</v>
      </c>
      <c r="K52" s="905"/>
    </row>
    <row r="53" spans="1:11" ht="21.5" thickBot="1" x14ac:dyDescent="0.45">
      <c r="A53" s="885">
        <v>13792202</v>
      </c>
      <c r="B53" s="891" t="s">
        <v>566</v>
      </c>
      <c r="C53" s="858" t="s">
        <v>228</v>
      </c>
      <c r="D53" s="889" t="s">
        <v>97</v>
      </c>
      <c r="E53" s="858">
        <v>2021</v>
      </c>
      <c r="F53" s="890" t="s">
        <v>295</v>
      </c>
      <c r="G53" s="866" t="s">
        <v>32</v>
      </c>
      <c r="H53" s="868">
        <v>2E-3</v>
      </c>
      <c r="I53" s="866" t="s">
        <v>556</v>
      </c>
      <c r="J53" s="889">
        <v>53318</v>
      </c>
      <c r="K53" s="905"/>
    </row>
    <row r="54" spans="1:11" ht="21.5" thickBot="1" x14ac:dyDescent="0.45">
      <c r="A54" s="885">
        <v>13792302</v>
      </c>
      <c r="B54" s="891" t="s">
        <v>566</v>
      </c>
      <c r="C54" s="858" t="s">
        <v>228</v>
      </c>
      <c r="D54" s="889" t="s">
        <v>97</v>
      </c>
      <c r="E54" s="858">
        <v>2021</v>
      </c>
      <c r="F54" s="890" t="s">
        <v>295</v>
      </c>
      <c r="G54" s="866" t="s">
        <v>32</v>
      </c>
      <c r="H54" s="868">
        <v>2E-3</v>
      </c>
      <c r="I54" s="866" t="s">
        <v>556</v>
      </c>
      <c r="J54" s="889">
        <v>56780</v>
      </c>
      <c r="K54" s="905"/>
    </row>
    <row r="55" spans="1:11" ht="21.5" thickBot="1" x14ac:dyDescent="0.45">
      <c r="A55" s="885">
        <v>25931603</v>
      </c>
      <c r="B55" s="891" t="s">
        <v>570</v>
      </c>
      <c r="C55" s="858" t="s">
        <v>228</v>
      </c>
      <c r="D55" s="889" t="s">
        <v>97</v>
      </c>
      <c r="E55" s="858">
        <v>2023</v>
      </c>
      <c r="F55" s="890" t="s">
        <v>295</v>
      </c>
      <c r="G55" s="866" t="s">
        <v>32</v>
      </c>
      <c r="H55" s="868">
        <v>2E-3</v>
      </c>
      <c r="I55" s="866" t="s">
        <v>556</v>
      </c>
      <c r="J55" s="889">
        <v>56810</v>
      </c>
      <c r="K55" s="905"/>
    </row>
    <row r="56" spans="1:11" ht="21.5" thickBot="1" x14ac:dyDescent="0.45">
      <c r="A56" s="885">
        <v>25931703</v>
      </c>
      <c r="B56" s="891" t="s">
        <v>570</v>
      </c>
      <c r="C56" s="858" t="s">
        <v>228</v>
      </c>
      <c r="D56" s="889" t="s">
        <v>97</v>
      </c>
      <c r="E56" s="858">
        <v>2023</v>
      </c>
      <c r="F56" s="890" t="s">
        <v>295</v>
      </c>
      <c r="G56" s="866" t="s">
        <v>32</v>
      </c>
      <c r="H56" s="868">
        <v>2E-3</v>
      </c>
      <c r="I56" s="866" t="s">
        <v>556</v>
      </c>
      <c r="J56" s="889">
        <v>50774</v>
      </c>
      <c r="K56" s="905"/>
    </row>
    <row r="57" spans="1:11" ht="21.5" thickBot="1" x14ac:dyDescent="0.45">
      <c r="A57" s="885">
        <v>25931803</v>
      </c>
      <c r="B57" s="891" t="s">
        <v>570</v>
      </c>
      <c r="C57" s="858" t="s">
        <v>228</v>
      </c>
      <c r="D57" s="889" t="s">
        <v>97</v>
      </c>
      <c r="E57" s="858">
        <v>2023</v>
      </c>
      <c r="F57" s="890" t="s">
        <v>295</v>
      </c>
      <c r="G57" s="866" t="s">
        <v>32</v>
      </c>
      <c r="H57" s="868">
        <v>2E-3</v>
      </c>
      <c r="I57" s="866" t="s">
        <v>556</v>
      </c>
      <c r="J57" s="889">
        <v>63636</v>
      </c>
      <c r="K57" s="905"/>
    </row>
    <row r="58" spans="1:11" ht="21.5" thickBot="1" x14ac:dyDescent="0.45">
      <c r="A58" s="885">
        <v>25931903</v>
      </c>
      <c r="B58" s="891" t="s">
        <v>570</v>
      </c>
      <c r="C58" s="858" t="s">
        <v>228</v>
      </c>
      <c r="D58" s="889" t="s">
        <v>97</v>
      </c>
      <c r="E58" s="858">
        <v>2023</v>
      </c>
      <c r="F58" s="890" t="s">
        <v>295</v>
      </c>
      <c r="G58" s="866" t="s">
        <v>32</v>
      </c>
      <c r="H58" s="868">
        <v>2E-3</v>
      </c>
      <c r="I58" s="866" t="s">
        <v>556</v>
      </c>
      <c r="J58" s="889">
        <v>55624</v>
      </c>
      <c r="K58" s="905"/>
    </row>
    <row r="59" spans="1:11" ht="21.5" thickBot="1" x14ac:dyDescent="0.45">
      <c r="A59" s="885">
        <v>25932003</v>
      </c>
      <c r="B59" s="891" t="s">
        <v>570</v>
      </c>
      <c r="C59" s="858" t="s">
        <v>228</v>
      </c>
      <c r="D59" s="889" t="s">
        <v>97</v>
      </c>
      <c r="E59" s="858">
        <v>2023</v>
      </c>
      <c r="F59" s="890" t="s">
        <v>295</v>
      </c>
      <c r="G59" s="866" t="s">
        <v>32</v>
      </c>
      <c r="H59" s="868">
        <v>2E-3</v>
      </c>
      <c r="I59" s="866" t="s">
        <v>556</v>
      </c>
      <c r="J59" s="889">
        <v>45543</v>
      </c>
      <c r="K59" s="905"/>
    </row>
    <row r="60" spans="1:11" ht="21.5" thickBot="1" x14ac:dyDescent="0.45">
      <c r="A60" s="885">
        <v>25937203</v>
      </c>
      <c r="B60" s="891" t="s">
        <v>570</v>
      </c>
      <c r="C60" s="858" t="s">
        <v>228</v>
      </c>
      <c r="D60" s="889" t="s">
        <v>97</v>
      </c>
      <c r="E60" s="858">
        <v>2022</v>
      </c>
      <c r="F60" s="890" t="s">
        <v>295</v>
      </c>
      <c r="G60" s="866" t="s">
        <v>32</v>
      </c>
      <c r="H60" s="868">
        <v>2E-3</v>
      </c>
      <c r="I60" s="866" t="s">
        <v>556</v>
      </c>
      <c r="J60" s="889">
        <v>89385</v>
      </c>
      <c r="K60" s="905"/>
    </row>
    <row r="61" spans="1:11" ht="21.5" thickBot="1" x14ac:dyDescent="0.45">
      <c r="A61" s="903">
        <v>26870502</v>
      </c>
      <c r="B61" s="891" t="s">
        <v>571</v>
      </c>
      <c r="C61" s="858" t="s">
        <v>228</v>
      </c>
      <c r="D61" s="889" t="s">
        <v>97</v>
      </c>
      <c r="E61" s="858">
        <v>2021</v>
      </c>
      <c r="F61" s="890" t="s">
        <v>295</v>
      </c>
      <c r="G61" s="866" t="s">
        <v>34</v>
      </c>
      <c r="H61" s="868">
        <v>0</v>
      </c>
      <c r="I61" s="866"/>
      <c r="J61" s="889">
        <v>68358</v>
      </c>
      <c r="K61" s="905"/>
    </row>
    <row r="62" spans="1:11" ht="21.5" thickBot="1" x14ac:dyDescent="0.45">
      <c r="A62" s="903">
        <v>26870602</v>
      </c>
      <c r="B62" s="891" t="s">
        <v>571</v>
      </c>
      <c r="C62" s="858" t="s">
        <v>228</v>
      </c>
      <c r="D62" s="889" t="s">
        <v>97</v>
      </c>
      <c r="E62" s="858">
        <v>2021</v>
      </c>
      <c r="F62" s="890" t="s">
        <v>295</v>
      </c>
      <c r="G62" s="866" t="s">
        <v>34</v>
      </c>
      <c r="H62" s="868">
        <v>0</v>
      </c>
      <c r="I62" s="866"/>
      <c r="J62" s="889">
        <v>79533</v>
      </c>
      <c r="K62" s="905"/>
    </row>
    <row r="63" spans="1:11" ht="21.5" thickBot="1" x14ac:dyDescent="0.45">
      <c r="A63" s="903">
        <v>26870702</v>
      </c>
      <c r="B63" s="891" t="s">
        <v>571</v>
      </c>
      <c r="C63" s="858" t="s">
        <v>228</v>
      </c>
      <c r="D63" s="889" t="s">
        <v>97</v>
      </c>
      <c r="E63" s="858">
        <v>2021</v>
      </c>
      <c r="F63" s="890" t="s">
        <v>295</v>
      </c>
      <c r="G63" s="866" t="s">
        <v>34</v>
      </c>
      <c r="H63" s="868">
        <v>0</v>
      </c>
      <c r="I63" s="866"/>
      <c r="J63" s="889">
        <v>40802</v>
      </c>
      <c r="K63" s="905"/>
    </row>
    <row r="64" spans="1:11" ht="21.5" thickBot="1" x14ac:dyDescent="0.45">
      <c r="A64" s="903">
        <v>26870802</v>
      </c>
      <c r="B64" s="891" t="s">
        <v>571</v>
      </c>
      <c r="C64" s="858" t="s">
        <v>228</v>
      </c>
      <c r="D64" s="889" t="s">
        <v>97</v>
      </c>
      <c r="E64" s="858">
        <v>2021</v>
      </c>
      <c r="F64" s="890" t="s">
        <v>295</v>
      </c>
      <c r="G64" s="866" t="s">
        <v>34</v>
      </c>
      <c r="H64" s="868">
        <v>0</v>
      </c>
      <c r="I64" s="866"/>
      <c r="J64" s="889">
        <v>74925</v>
      </c>
      <c r="K64" s="905"/>
    </row>
    <row r="65" spans="1:11" ht="21.5" thickBot="1" x14ac:dyDescent="0.45">
      <c r="A65" s="885">
        <v>31025501</v>
      </c>
      <c r="B65" s="891" t="s">
        <v>572</v>
      </c>
      <c r="C65" s="858" t="s">
        <v>228</v>
      </c>
      <c r="D65" s="889" t="s">
        <v>97</v>
      </c>
      <c r="E65" s="858">
        <v>2021</v>
      </c>
      <c r="F65" s="890" t="s">
        <v>295</v>
      </c>
      <c r="G65" s="866" t="s">
        <v>32</v>
      </c>
      <c r="H65" s="868">
        <v>2E-3</v>
      </c>
      <c r="I65" s="866" t="s">
        <v>556</v>
      </c>
      <c r="J65" s="889">
        <v>68934</v>
      </c>
      <c r="K65" s="905"/>
    </row>
    <row r="66" spans="1:11" ht="21.5" thickBot="1" x14ac:dyDescent="0.45">
      <c r="A66" s="904">
        <v>31025601</v>
      </c>
      <c r="B66" s="891" t="s">
        <v>572</v>
      </c>
      <c r="C66" s="858" t="s">
        <v>228</v>
      </c>
      <c r="D66" s="889" t="s">
        <v>97</v>
      </c>
      <c r="E66" s="860">
        <v>2021</v>
      </c>
      <c r="F66" s="890" t="s">
        <v>295</v>
      </c>
      <c r="G66" s="866" t="s">
        <v>32</v>
      </c>
      <c r="H66" s="868">
        <v>2E-3</v>
      </c>
      <c r="I66" s="866" t="s">
        <v>556</v>
      </c>
      <c r="J66" s="889">
        <v>50657</v>
      </c>
      <c r="K66" s="905"/>
    </row>
    <row r="67" spans="1:11" ht="21.5" thickBot="1" x14ac:dyDescent="0.45">
      <c r="A67" s="904">
        <v>31025701</v>
      </c>
      <c r="B67" s="891" t="s">
        <v>572</v>
      </c>
      <c r="C67" s="858" t="s">
        <v>228</v>
      </c>
      <c r="D67" s="889" t="s">
        <v>97</v>
      </c>
      <c r="E67" s="860">
        <v>2021</v>
      </c>
      <c r="F67" s="890" t="s">
        <v>295</v>
      </c>
      <c r="G67" s="866" t="s">
        <v>32</v>
      </c>
      <c r="H67" s="868">
        <v>2E-3</v>
      </c>
      <c r="I67" s="866" t="s">
        <v>556</v>
      </c>
      <c r="J67" s="889">
        <v>75899</v>
      </c>
      <c r="K67" s="905"/>
    </row>
    <row r="68" spans="1:11" ht="21.5" thickBot="1" x14ac:dyDescent="0.45">
      <c r="A68" s="885">
        <v>34523201</v>
      </c>
      <c r="B68" s="891" t="s">
        <v>565</v>
      </c>
      <c r="C68" s="858" t="s">
        <v>228</v>
      </c>
      <c r="D68" s="889" t="s">
        <v>97</v>
      </c>
      <c r="E68" s="858">
        <v>2022</v>
      </c>
      <c r="F68" s="890" t="s">
        <v>295</v>
      </c>
      <c r="G68" s="866" t="s">
        <v>32</v>
      </c>
      <c r="H68" s="868">
        <v>2E-3</v>
      </c>
      <c r="I68" s="866" t="s">
        <v>556</v>
      </c>
      <c r="J68" s="889">
        <v>64812</v>
      </c>
      <c r="K68" s="905"/>
    </row>
    <row r="69" spans="1:11" ht="21.5" thickBot="1" x14ac:dyDescent="0.45">
      <c r="A69" s="885">
        <v>34524501</v>
      </c>
      <c r="B69" s="891" t="s">
        <v>565</v>
      </c>
      <c r="C69" s="858" t="s">
        <v>228</v>
      </c>
      <c r="D69" s="889" t="s">
        <v>97</v>
      </c>
      <c r="E69" s="858">
        <v>2022</v>
      </c>
      <c r="F69" s="890" t="s">
        <v>295</v>
      </c>
      <c r="G69" s="866" t="s">
        <v>32</v>
      </c>
      <c r="H69" s="868">
        <v>2E-3</v>
      </c>
      <c r="I69" s="866" t="s">
        <v>556</v>
      </c>
      <c r="J69" s="889">
        <v>62928</v>
      </c>
      <c r="K69" s="905"/>
    </row>
    <row r="70" spans="1:11" ht="21.5" thickBot="1" x14ac:dyDescent="0.45">
      <c r="A70" s="885">
        <v>34524601</v>
      </c>
      <c r="B70" s="891" t="s">
        <v>565</v>
      </c>
      <c r="C70" s="858" t="s">
        <v>228</v>
      </c>
      <c r="D70" s="889" t="s">
        <v>97</v>
      </c>
      <c r="E70" s="858">
        <v>2022</v>
      </c>
      <c r="F70" s="890" t="s">
        <v>295</v>
      </c>
      <c r="G70" s="866" t="s">
        <v>32</v>
      </c>
      <c r="H70" s="868">
        <v>2E-3</v>
      </c>
      <c r="I70" s="866" t="s">
        <v>556</v>
      </c>
      <c r="J70" s="889">
        <v>45573</v>
      </c>
      <c r="K70" s="905"/>
    </row>
    <row r="71" spans="1:11" ht="21.5" thickBot="1" x14ac:dyDescent="0.45">
      <c r="A71" s="887">
        <v>37531401</v>
      </c>
      <c r="B71" s="891" t="s">
        <v>566</v>
      </c>
      <c r="C71" s="858" t="s">
        <v>228</v>
      </c>
      <c r="D71" s="889" t="s">
        <v>97</v>
      </c>
      <c r="E71" s="860">
        <v>2019</v>
      </c>
      <c r="F71" s="890" t="s">
        <v>295</v>
      </c>
      <c r="G71" s="866" t="s">
        <v>32</v>
      </c>
      <c r="H71" s="868">
        <v>2E-3</v>
      </c>
      <c r="I71" s="866" t="s">
        <v>556</v>
      </c>
      <c r="J71" s="889">
        <v>7109</v>
      </c>
      <c r="K71" s="905"/>
    </row>
    <row r="72" spans="1:11" ht="21.5" thickBot="1" x14ac:dyDescent="0.45">
      <c r="A72" s="885">
        <v>40106803</v>
      </c>
      <c r="B72" s="892" t="s">
        <v>573</v>
      </c>
      <c r="C72" s="858" t="s">
        <v>228</v>
      </c>
      <c r="D72" s="889" t="s">
        <v>97</v>
      </c>
      <c r="E72" s="858">
        <v>2023</v>
      </c>
      <c r="F72" s="890" t="s">
        <v>294</v>
      </c>
      <c r="G72" s="866" t="s">
        <v>32</v>
      </c>
      <c r="H72" s="868">
        <v>2E-3</v>
      </c>
      <c r="I72" s="866" t="s">
        <v>556</v>
      </c>
      <c r="J72" s="889">
        <v>38037</v>
      </c>
      <c r="K72" s="905"/>
    </row>
    <row r="73" spans="1:11" ht="21.5" thickBot="1" x14ac:dyDescent="0.45">
      <c r="A73" s="885">
        <v>40106903</v>
      </c>
      <c r="B73" s="892" t="s">
        <v>573</v>
      </c>
      <c r="C73" s="858" t="s">
        <v>228</v>
      </c>
      <c r="D73" s="889" t="s">
        <v>97</v>
      </c>
      <c r="E73" s="858">
        <v>2023</v>
      </c>
      <c r="F73" s="890" t="s">
        <v>294</v>
      </c>
      <c r="G73" s="866" t="s">
        <v>32</v>
      </c>
      <c r="H73" s="868">
        <v>2E-3</v>
      </c>
      <c r="I73" s="866" t="s">
        <v>556</v>
      </c>
      <c r="J73" s="889">
        <v>17620</v>
      </c>
      <c r="K73" s="905"/>
    </row>
    <row r="74" spans="1:11" ht="21.5" thickBot="1" x14ac:dyDescent="0.45">
      <c r="A74" s="885">
        <v>40108603</v>
      </c>
      <c r="B74" s="892" t="s">
        <v>573</v>
      </c>
      <c r="C74" s="858" t="s">
        <v>228</v>
      </c>
      <c r="D74" s="889" t="s">
        <v>97</v>
      </c>
      <c r="E74" s="858">
        <v>2023</v>
      </c>
      <c r="F74" s="890" t="s">
        <v>294</v>
      </c>
      <c r="G74" s="866" t="s">
        <v>32</v>
      </c>
      <c r="H74" s="868">
        <v>2E-3</v>
      </c>
      <c r="I74" s="866" t="s">
        <v>556</v>
      </c>
      <c r="J74" s="889">
        <v>17252</v>
      </c>
      <c r="K74" s="905"/>
    </row>
    <row r="75" spans="1:11" ht="21.5" thickBot="1" x14ac:dyDescent="0.45">
      <c r="A75" s="885">
        <v>43481501</v>
      </c>
      <c r="B75" s="891" t="s">
        <v>574</v>
      </c>
      <c r="C75" s="858" t="s">
        <v>228</v>
      </c>
      <c r="D75" s="889" t="s">
        <v>97</v>
      </c>
      <c r="E75" s="858">
        <v>2018</v>
      </c>
      <c r="F75" s="890" t="s">
        <v>295</v>
      </c>
      <c r="G75" s="866" t="s">
        <v>32</v>
      </c>
      <c r="H75" s="868">
        <v>2E-3</v>
      </c>
      <c r="I75" s="866" t="s">
        <v>556</v>
      </c>
      <c r="J75" s="889">
        <v>66523</v>
      </c>
      <c r="K75" s="905"/>
    </row>
    <row r="76" spans="1:11" ht="21.5" thickBot="1" x14ac:dyDescent="0.45">
      <c r="A76" s="885">
        <v>43481601</v>
      </c>
      <c r="B76" s="891" t="s">
        <v>574</v>
      </c>
      <c r="C76" s="858" t="s">
        <v>228</v>
      </c>
      <c r="D76" s="889" t="s">
        <v>97</v>
      </c>
      <c r="E76" s="858">
        <v>2018</v>
      </c>
      <c r="F76" s="890" t="s">
        <v>295</v>
      </c>
      <c r="G76" s="866" t="s">
        <v>32</v>
      </c>
      <c r="H76" s="868">
        <v>2E-3</v>
      </c>
      <c r="I76" s="866" t="s">
        <v>556</v>
      </c>
      <c r="J76" s="889">
        <v>70794</v>
      </c>
      <c r="K76" s="905"/>
    </row>
    <row r="77" spans="1:11" ht="21.5" thickBot="1" x14ac:dyDescent="0.45">
      <c r="A77" s="886">
        <v>43481701</v>
      </c>
      <c r="B77" s="891" t="s">
        <v>574</v>
      </c>
      <c r="C77" s="858" t="s">
        <v>228</v>
      </c>
      <c r="D77" s="889" t="s">
        <v>97</v>
      </c>
      <c r="E77" s="859">
        <v>2018</v>
      </c>
      <c r="F77" s="890" t="s">
        <v>295</v>
      </c>
      <c r="G77" s="866" t="s">
        <v>32</v>
      </c>
      <c r="H77" s="868">
        <v>2E-3</v>
      </c>
      <c r="I77" s="866" t="s">
        <v>556</v>
      </c>
      <c r="J77" s="889">
        <v>96935</v>
      </c>
      <c r="K77" s="905"/>
    </row>
    <row r="78" spans="1:11" ht="21.5" thickBot="1" x14ac:dyDescent="0.45">
      <c r="A78" s="885">
        <v>43481801</v>
      </c>
      <c r="B78" s="891" t="s">
        <v>574</v>
      </c>
      <c r="C78" s="858" t="s">
        <v>228</v>
      </c>
      <c r="D78" s="889" t="s">
        <v>97</v>
      </c>
      <c r="E78" s="858">
        <v>2018</v>
      </c>
      <c r="F78" s="890" t="s">
        <v>295</v>
      </c>
      <c r="G78" s="866" t="s">
        <v>32</v>
      </c>
      <c r="H78" s="868">
        <v>2E-3</v>
      </c>
      <c r="I78" s="866" t="s">
        <v>556</v>
      </c>
      <c r="J78" s="889">
        <v>102259</v>
      </c>
      <c r="K78" s="905"/>
    </row>
    <row r="79" spans="1:11" ht="21.5" thickBot="1" x14ac:dyDescent="0.45">
      <c r="A79" s="885">
        <v>43481901</v>
      </c>
      <c r="B79" s="891" t="s">
        <v>574</v>
      </c>
      <c r="C79" s="858" t="s">
        <v>228</v>
      </c>
      <c r="D79" s="889" t="s">
        <v>97</v>
      </c>
      <c r="E79" s="858">
        <v>2018</v>
      </c>
      <c r="F79" s="890" t="s">
        <v>295</v>
      </c>
      <c r="G79" s="866" t="s">
        <v>32</v>
      </c>
      <c r="H79" s="868">
        <v>2E-3</v>
      </c>
      <c r="I79" s="866" t="s">
        <v>556</v>
      </c>
      <c r="J79" s="889">
        <v>96255</v>
      </c>
      <c r="K79" s="905"/>
    </row>
    <row r="80" spans="1:11" ht="21.5" thickBot="1" x14ac:dyDescent="0.45">
      <c r="A80" s="886">
        <v>43482001</v>
      </c>
      <c r="B80" s="891" t="s">
        <v>574</v>
      </c>
      <c r="C80" s="858" t="s">
        <v>228</v>
      </c>
      <c r="D80" s="889" t="s">
        <v>97</v>
      </c>
      <c r="E80" s="859">
        <v>2018</v>
      </c>
      <c r="F80" s="890" t="s">
        <v>295</v>
      </c>
      <c r="G80" s="866" t="s">
        <v>32</v>
      </c>
      <c r="H80" s="868">
        <v>2E-3</v>
      </c>
      <c r="I80" s="866" t="s">
        <v>556</v>
      </c>
      <c r="J80" s="889">
        <v>48856</v>
      </c>
      <c r="K80" s="905"/>
    </row>
    <row r="81" spans="1:11" ht="21.5" thickBot="1" x14ac:dyDescent="0.45">
      <c r="A81" s="885">
        <v>43482101</v>
      </c>
      <c r="B81" s="891" t="s">
        <v>574</v>
      </c>
      <c r="C81" s="858" t="s">
        <v>228</v>
      </c>
      <c r="D81" s="889" t="s">
        <v>97</v>
      </c>
      <c r="E81" s="858">
        <v>2018</v>
      </c>
      <c r="F81" s="890" t="s">
        <v>295</v>
      </c>
      <c r="G81" s="866" t="s">
        <v>32</v>
      </c>
      <c r="H81" s="868">
        <v>2E-3</v>
      </c>
      <c r="I81" s="866" t="s">
        <v>556</v>
      </c>
      <c r="J81" s="889">
        <v>65225</v>
      </c>
      <c r="K81" s="905"/>
    </row>
    <row r="82" spans="1:11" ht="21.5" thickBot="1" x14ac:dyDescent="0.45">
      <c r="A82" s="886">
        <v>43482201</v>
      </c>
      <c r="B82" s="891" t="s">
        <v>574</v>
      </c>
      <c r="C82" s="858" t="s">
        <v>228</v>
      </c>
      <c r="D82" s="889" t="s">
        <v>97</v>
      </c>
      <c r="E82" s="859">
        <v>2018</v>
      </c>
      <c r="F82" s="890" t="s">
        <v>295</v>
      </c>
      <c r="G82" s="866" t="s">
        <v>32</v>
      </c>
      <c r="H82" s="868">
        <v>2E-3</v>
      </c>
      <c r="I82" s="866" t="s">
        <v>556</v>
      </c>
      <c r="J82" s="889">
        <v>65248</v>
      </c>
      <c r="K82" s="905"/>
    </row>
    <row r="83" spans="1:11" ht="21.5" thickBot="1" x14ac:dyDescent="0.45">
      <c r="A83" s="885">
        <v>43482301</v>
      </c>
      <c r="B83" s="891" t="s">
        <v>574</v>
      </c>
      <c r="C83" s="858" t="s">
        <v>228</v>
      </c>
      <c r="D83" s="889" t="s">
        <v>97</v>
      </c>
      <c r="E83" s="858">
        <v>2018</v>
      </c>
      <c r="F83" s="890" t="s">
        <v>295</v>
      </c>
      <c r="G83" s="866" t="s">
        <v>32</v>
      </c>
      <c r="H83" s="868">
        <v>2E-3</v>
      </c>
      <c r="I83" s="866" t="s">
        <v>556</v>
      </c>
      <c r="J83" s="889">
        <v>85983</v>
      </c>
      <c r="K83" s="905"/>
    </row>
    <row r="84" spans="1:11" ht="21.5" thickBot="1" x14ac:dyDescent="0.45">
      <c r="A84" s="885">
        <v>43482401</v>
      </c>
      <c r="B84" s="891" t="s">
        <v>574</v>
      </c>
      <c r="C84" s="858" t="s">
        <v>228</v>
      </c>
      <c r="D84" s="889" t="s">
        <v>97</v>
      </c>
      <c r="E84" s="858">
        <v>2018</v>
      </c>
      <c r="F84" s="890" t="s">
        <v>295</v>
      </c>
      <c r="G84" s="866" t="s">
        <v>32</v>
      </c>
      <c r="H84" s="868">
        <v>2E-3</v>
      </c>
      <c r="I84" s="866" t="s">
        <v>556</v>
      </c>
      <c r="J84" s="889">
        <v>79289</v>
      </c>
      <c r="K84" s="905"/>
    </row>
    <row r="85" spans="1:11" ht="21.5" thickBot="1" x14ac:dyDescent="0.45">
      <c r="A85" s="885">
        <v>43482501</v>
      </c>
      <c r="B85" s="891" t="s">
        <v>574</v>
      </c>
      <c r="C85" s="858" t="s">
        <v>228</v>
      </c>
      <c r="D85" s="889" t="s">
        <v>97</v>
      </c>
      <c r="E85" s="858">
        <v>2018</v>
      </c>
      <c r="F85" s="890" t="s">
        <v>295</v>
      </c>
      <c r="G85" s="866" t="s">
        <v>32</v>
      </c>
      <c r="H85" s="868">
        <v>2E-3</v>
      </c>
      <c r="I85" s="866" t="s">
        <v>556</v>
      </c>
      <c r="J85" s="889">
        <v>92969</v>
      </c>
      <c r="K85" s="905"/>
    </row>
    <row r="86" spans="1:11" ht="21.5" thickBot="1" x14ac:dyDescent="0.45">
      <c r="A86" s="885">
        <v>43482601</v>
      </c>
      <c r="B86" s="891" t="s">
        <v>574</v>
      </c>
      <c r="C86" s="858" t="s">
        <v>228</v>
      </c>
      <c r="D86" s="889" t="s">
        <v>97</v>
      </c>
      <c r="E86" s="858">
        <v>2018</v>
      </c>
      <c r="F86" s="890" t="s">
        <v>295</v>
      </c>
      <c r="G86" s="866" t="s">
        <v>32</v>
      </c>
      <c r="H86" s="868">
        <v>2E-3</v>
      </c>
      <c r="I86" s="866" t="s">
        <v>556</v>
      </c>
      <c r="J86" s="889">
        <v>86613</v>
      </c>
      <c r="K86" s="905"/>
    </row>
    <row r="87" spans="1:11" ht="21.5" thickBot="1" x14ac:dyDescent="0.45">
      <c r="A87" s="885">
        <v>43482701</v>
      </c>
      <c r="B87" s="891" t="s">
        <v>574</v>
      </c>
      <c r="C87" s="858" t="s">
        <v>228</v>
      </c>
      <c r="D87" s="889" t="s">
        <v>97</v>
      </c>
      <c r="E87" s="858">
        <v>2018</v>
      </c>
      <c r="F87" s="890" t="s">
        <v>295</v>
      </c>
      <c r="G87" s="866" t="s">
        <v>32</v>
      </c>
      <c r="H87" s="868">
        <v>2E-3</v>
      </c>
      <c r="I87" s="866" t="s">
        <v>556</v>
      </c>
      <c r="J87" s="889">
        <v>76790</v>
      </c>
      <c r="K87" s="905"/>
    </row>
    <row r="88" spans="1:11" ht="21.5" thickBot="1" x14ac:dyDescent="0.45">
      <c r="A88" s="885">
        <v>43482801</v>
      </c>
      <c r="B88" s="891" t="s">
        <v>574</v>
      </c>
      <c r="C88" s="858" t="s">
        <v>228</v>
      </c>
      <c r="D88" s="889" t="s">
        <v>97</v>
      </c>
      <c r="E88" s="858">
        <v>2018</v>
      </c>
      <c r="F88" s="890" t="s">
        <v>295</v>
      </c>
      <c r="G88" s="866" t="s">
        <v>32</v>
      </c>
      <c r="H88" s="868">
        <v>2E-3</v>
      </c>
      <c r="I88" s="866" t="s">
        <v>556</v>
      </c>
      <c r="J88" s="889">
        <v>77531</v>
      </c>
      <c r="K88" s="905"/>
    </row>
    <row r="89" spans="1:11" ht="21.5" thickBot="1" x14ac:dyDescent="0.45">
      <c r="A89" s="885">
        <v>43482901</v>
      </c>
      <c r="B89" s="891" t="s">
        <v>574</v>
      </c>
      <c r="C89" s="858" t="s">
        <v>228</v>
      </c>
      <c r="D89" s="889" t="s">
        <v>97</v>
      </c>
      <c r="E89" s="858">
        <v>2018</v>
      </c>
      <c r="F89" s="890" t="s">
        <v>295</v>
      </c>
      <c r="G89" s="866" t="s">
        <v>32</v>
      </c>
      <c r="H89" s="868">
        <v>2E-3</v>
      </c>
      <c r="I89" s="866" t="s">
        <v>556</v>
      </c>
      <c r="J89" s="889">
        <v>40125</v>
      </c>
      <c r="K89" s="905"/>
    </row>
    <row r="90" spans="1:11" ht="21.5" thickBot="1" x14ac:dyDescent="0.45">
      <c r="A90" s="886">
        <v>43483001</v>
      </c>
      <c r="B90" s="891" t="s">
        <v>574</v>
      </c>
      <c r="C90" s="858" t="s">
        <v>228</v>
      </c>
      <c r="D90" s="889" t="s">
        <v>97</v>
      </c>
      <c r="E90" s="859">
        <v>2018</v>
      </c>
      <c r="F90" s="890" t="s">
        <v>295</v>
      </c>
      <c r="G90" s="866" t="s">
        <v>32</v>
      </c>
      <c r="H90" s="868">
        <v>2E-3</v>
      </c>
      <c r="I90" s="866" t="s">
        <v>556</v>
      </c>
      <c r="J90" s="889">
        <v>45152</v>
      </c>
      <c r="K90" s="905"/>
    </row>
    <row r="91" spans="1:11" ht="21.5" thickBot="1" x14ac:dyDescent="0.45">
      <c r="A91" s="886">
        <v>43483101</v>
      </c>
      <c r="B91" s="891" t="s">
        <v>574</v>
      </c>
      <c r="C91" s="858" t="s">
        <v>228</v>
      </c>
      <c r="D91" s="889" t="s">
        <v>97</v>
      </c>
      <c r="E91" s="859">
        <v>2018</v>
      </c>
      <c r="F91" s="890" t="s">
        <v>295</v>
      </c>
      <c r="G91" s="866" t="s">
        <v>32</v>
      </c>
      <c r="H91" s="868">
        <v>2E-3</v>
      </c>
      <c r="I91" s="866" t="s">
        <v>556</v>
      </c>
      <c r="J91" s="889">
        <v>68350</v>
      </c>
      <c r="K91" s="905"/>
    </row>
    <row r="92" spans="1:11" ht="21.5" thickBot="1" x14ac:dyDescent="0.45">
      <c r="A92" s="886">
        <v>43483301</v>
      </c>
      <c r="B92" s="891" t="s">
        <v>574</v>
      </c>
      <c r="C92" s="858" t="s">
        <v>228</v>
      </c>
      <c r="D92" s="889" t="s">
        <v>97</v>
      </c>
      <c r="E92" s="859">
        <v>2018</v>
      </c>
      <c r="F92" s="890" t="s">
        <v>295</v>
      </c>
      <c r="G92" s="866" t="s">
        <v>32</v>
      </c>
      <c r="H92" s="868">
        <v>2E-3</v>
      </c>
      <c r="I92" s="866" t="s">
        <v>556</v>
      </c>
      <c r="J92" s="889">
        <v>106840</v>
      </c>
      <c r="K92" s="905"/>
    </row>
    <row r="93" spans="1:11" ht="21.5" thickBot="1" x14ac:dyDescent="0.45">
      <c r="A93" s="885">
        <v>43483401</v>
      </c>
      <c r="B93" s="891" t="s">
        <v>574</v>
      </c>
      <c r="C93" s="858" t="s">
        <v>228</v>
      </c>
      <c r="D93" s="889" t="s">
        <v>97</v>
      </c>
      <c r="E93" s="858">
        <v>2018</v>
      </c>
      <c r="F93" s="890" t="s">
        <v>295</v>
      </c>
      <c r="G93" s="866" t="s">
        <v>32</v>
      </c>
      <c r="H93" s="868">
        <v>2E-3</v>
      </c>
      <c r="I93" s="866" t="s">
        <v>556</v>
      </c>
      <c r="J93" s="889">
        <v>81401</v>
      </c>
      <c r="K93" s="905"/>
    </row>
    <row r="94" spans="1:11" ht="21.5" thickBot="1" x14ac:dyDescent="0.45">
      <c r="A94" s="886">
        <v>43483701</v>
      </c>
      <c r="B94" s="891" t="s">
        <v>574</v>
      </c>
      <c r="C94" s="858" t="s">
        <v>228</v>
      </c>
      <c r="D94" s="889" t="s">
        <v>97</v>
      </c>
      <c r="E94" s="859">
        <v>2018</v>
      </c>
      <c r="F94" s="890" t="s">
        <v>295</v>
      </c>
      <c r="G94" s="866" t="s">
        <v>32</v>
      </c>
      <c r="H94" s="868">
        <v>2E-3</v>
      </c>
      <c r="I94" s="866" t="s">
        <v>556</v>
      </c>
      <c r="J94" s="889">
        <v>50186</v>
      </c>
      <c r="K94" s="905"/>
    </row>
    <row r="95" spans="1:11" ht="21.5" thickBot="1" x14ac:dyDescent="0.45">
      <c r="A95" s="885">
        <v>43486601</v>
      </c>
      <c r="B95" s="891" t="s">
        <v>574</v>
      </c>
      <c r="C95" s="858" t="s">
        <v>228</v>
      </c>
      <c r="D95" s="889" t="s">
        <v>97</v>
      </c>
      <c r="E95" s="858">
        <v>2019</v>
      </c>
      <c r="F95" s="890" t="s">
        <v>295</v>
      </c>
      <c r="G95" s="866" t="s">
        <v>32</v>
      </c>
      <c r="H95" s="868">
        <v>2E-3</v>
      </c>
      <c r="I95" s="866" t="s">
        <v>556</v>
      </c>
      <c r="J95" s="889">
        <v>18238</v>
      </c>
      <c r="K95" s="905"/>
    </row>
    <row r="96" spans="1:11" ht="21.5" thickBot="1" x14ac:dyDescent="0.45">
      <c r="A96" s="886">
        <v>43486701</v>
      </c>
      <c r="B96" s="891" t="s">
        <v>574</v>
      </c>
      <c r="C96" s="858" t="s">
        <v>228</v>
      </c>
      <c r="D96" s="889" t="s">
        <v>97</v>
      </c>
      <c r="E96" s="859">
        <v>2019</v>
      </c>
      <c r="F96" s="890" t="s">
        <v>295</v>
      </c>
      <c r="G96" s="866" t="s">
        <v>32</v>
      </c>
      <c r="H96" s="868">
        <v>2E-3</v>
      </c>
      <c r="I96" s="866" t="s">
        <v>556</v>
      </c>
      <c r="J96" s="889">
        <v>69878</v>
      </c>
      <c r="K96" s="905"/>
    </row>
    <row r="97" spans="1:11" ht="21.5" thickBot="1" x14ac:dyDescent="0.45">
      <c r="A97" s="885">
        <v>43486801</v>
      </c>
      <c r="B97" s="891" t="s">
        <v>574</v>
      </c>
      <c r="C97" s="858" t="s">
        <v>228</v>
      </c>
      <c r="D97" s="889" t="s">
        <v>97</v>
      </c>
      <c r="E97" s="858">
        <v>2019</v>
      </c>
      <c r="F97" s="890" t="s">
        <v>295</v>
      </c>
      <c r="G97" s="866" t="s">
        <v>32</v>
      </c>
      <c r="H97" s="868">
        <v>2E-3</v>
      </c>
      <c r="I97" s="866" t="s">
        <v>556</v>
      </c>
      <c r="J97" s="889">
        <v>51660</v>
      </c>
      <c r="K97" s="905"/>
    </row>
    <row r="98" spans="1:11" ht="21.5" thickBot="1" x14ac:dyDescent="0.45">
      <c r="A98" s="885">
        <v>44988902</v>
      </c>
      <c r="B98" s="893" t="s">
        <v>575</v>
      </c>
      <c r="C98" s="858" t="s">
        <v>228</v>
      </c>
      <c r="D98" s="889" t="s">
        <v>97</v>
      </c>
      <c r="E98" s="858">
        <v>2021</v>
      </c>
      <c r="F98" s="890" t="s">
        <v>294</v>
      </c>
      <c r="G98" s="866" t="s">
        <v>32</v>
      </c>
      <c r="H98" s="868">
        <v>2E-3</v>
      </c>
      <c r="I98" s="866" t="s">
        <v>556</v>
      </c>
      <c r="J98" s="889">
        <v>53348</v>
      </c>
      <c r="K98" s="905"/>
    </row>
    <row r="99" spans="1:11" ht="21.5" thickBot="1" x14ac:dyDescent="0.45">
      <c r="A99" s="885">
        <v>44989002</v>
      </c>
      <c r="B99" s="893" t="s">
        <v>575</v>
      </c>
      <c r="C99" s="858" t="s">
        <v>228</v>
      </c>
      <c r="D99" s="889" t="s">
        <v>97</v>
      </c>
      <c r="E99" s="858">
        <v>2021</v>
      </c>
      <c r="F99" s="890" t="s">
        <v>294</v>
      </c>
      <c r="G99" s="866" t="s">
        <v>32</v>
      </c>
      <c r="H99" s="868">
        <v>2E-3</v>
      </c>
      <c r="I99" s="866" t="s">
        <v>556</v>
      </c>
      <c r="J99" s="889">
        <v>39791</v>
      </c>
      <c r="K99" s="905"/>
    </row>
    <row r="100" spans="1:11" ht="21.5" thickBot="1" x14ac:dyDescent="0.45">
      <c r="A100" s="885">
        <v>44989102</v>
      </c>
      <c r="B100" s="893" t="s">
        <v>575</v>
      </c>
      <c r="C100" s="858" t="s">
        <v>228</v>
      </c>
      <c r="D100" s="889" t="s">
        <v>97</v>
      </c>
      <c r="E100" s="858">
        <v>2021</v>
      </c>
      <c r="F100" s="890" t="s">
        <v>294</v>
      </c>
      <c r="G100" s="866" t="s">
        <v>32</v>
      </c>
      <c r="H100" s="868">
        <v>2E-3</v>
      </c>
      <c r="I100" s="866" t="s">
        <v>556</v>
      </c>
      <c r="J100" s="889">
        <v>35979</v>
      </c>
      <c r="K100" s="905"/>
    </row>
    <row r="101" spans="1:11" ht="21.5" thickBot="1" x14ac:dyDescent="0.45">
      <c r="A101" s="885">
        <v>45376903</v>
      </c>
      <c r="B101" s="893" t="s">
        <v>576</v>
      </c>
      <c r="C101" s="858" t="s">
        <v>228</v>
      </c>
      <c r="D101" s="889" t="s">
        <v>97</v>
      </c>
      <c r="E101" s="858">
        <v>2023</v>
      </c>
      <c r="F101" s="890" t="s">
        <v>295</v>
      </c>
      <c r="G101" s="866" t="s">
        <v>32</v>
      </c>
      <c r="H101" s="868">
        <v>2E-3</v>
      </c>
      <c r="I101" s="866" t="s">
        <v>556</v>
      </c>
      <c r="J101" s="889">
        <v>48273</v>
      </c>
      <c r="K101" s="905"/>
    </row>
    <row r="102" spans="1:11" ht="21.5" thickBot="1" x14ac:dyDescent="0.45">
      <c r="A102" s="885">
        <v>45377003</v>
      </c>
      <c r="B102" s="893" t="s">
        <v>577</v>
      </c>
      <c r="C102" s="858" t="s">
        <v>228</v>
      </c>
      <c r="D102" s="889" t="s">
        <v>97</v>
      </c>
      <c r="E102" s="858">
        <v>2023</v>
      </c>
      <c r="F102" s="890" t="s">
        <v>295</v>
      </c>
      <c r="G102" s="866" t="s">
        <v>32</v>
      </c>
      <c r="H102" s="868">
        <v>2E-3</v>
      </c>
      <c r="I102" s="866" t="s">
        <v>556</v>
      </c>
      <c r="J102" s="889">
        <v>63203</v>
      </c>
      <c r="K102" s="905"/>
    </row>
    <row r="103" spans="1:11" ht="21.5" thickBot="1" x14ac:dyDescent="0.45">
      <c r="A103" s="886">
        <v>56261501</v>
      </c>
      <c r="B103" s="891" t="s">
        <v>574</v>
      </c>
      <c r="C103" s="858" t="s">
        <v>228</v>
      </c>
      <c r="D103" s="889" t="s">
        <v>97</v>
      </c>
      <c r="E103" s="859">
        <v>2018</v>
      </c>
      <c r="F103" s="890" t="s">
        <v>295</v>
      </c>
      <c r="G103" s="866" t="s">
        <v>32</v>
      </c>
      <c r="H103" s="868">
        <v>2E-3</v>
      </c>
      <c r="I103" s="866" t="s">
        <v>556</v>
      </c>
      <c r="J103" s="889">
        <v>118467</v>
      </c>
      <c r="K103" s="905"/>
    </row>
    <row r="104" spans="1:11" ht="21.5" thickBot="1" x14ac:dyDescent="0.45">
      <c r="A104" s="885">
        <v>56261601</v>
      </c>
      <c r="B104" s="891" t="s">
        <v>574</v>
      </c>
      <c r="C104" s="858" t="s">
        <v>228</v>
      </c>
      <c r="D104" s="889" t="s">
        <v>97</v>
      </c>
      <c r="E104" s="858">
        <v>2018</v>
      </c>
      <c r="F104" s="890" t="s">
        <v>295</v>
      </c>
      <c r="G104" s="866" t="s">
        <v>32</v>
      </c>
      <c r="H104" s="868">
        <v>2E-3</v>
      </c>
      <c r="I104" s="866" t="s">
        <v>556</v>
      </c>
      <c r="J104" s="889">
        <v>74383</v>
      </c>
      <c r="K104" s="905"/>
    </row>
    <row r="105" spans="1:11" ht="21.5" thickBot="1" x14ac:dyDescent="0.45">
      <c r="A105" s="886">
        <v>56261701</v>
      </c>
      <c r="B105" s="891" t="s">
        <v>574</v>
      </c>
      <c r="C105" s="858" t="s">
        <v>228</v>
      </c>
      <c r="D105" s="889" t="s">
        <v>97</v>
      </c>
      <c r="E105" s="859">
        <v>2018</v>
      </c>
      <c r="F105" s="890" t="s">
        <v>295</v>
      </c>
      <c r="G105" s="866" t="s">
        <v>32</v>
      </c>
      <c r="H105" s="868">
        <v>2E-3</v>
      </c>
      <c r="I105" s="866" t="s">
        <v>556</v>
      </c>
      <c r="J105" s="889">
        <v>64511</v>
      </c>
      <c r="K105" s="905"/>
    </row>
    <row r="106" spans="1:11" ht="21.5" thickBot="1" x14ac:dyDescent="0.45">
      <c r="A106" s="886">
        <v>56261801</v>
      </c>
      <c r="B106" s="891" t="s">
        <v>574</v>
      </c>
      <c r="C106" s="858" t="s">
        <v>228</v>
      </c>
      <c r="D106" s="889" t="s">
        <v>97</v>
      </c>
      <c r="E106" s="859">
        <v>2018</v>
      </c>
      <c r="F106" s="890" t="s">
        <v>295</v>
      </c>
      <c r="G106" s="866" t="s">
        <v>32</v>
      </c>
      <c r="H106" s="868">
        <v>2E-3</v>
      </c>
      <c r="I106" s="866" t="s">
        <v>556</v>
      </c>
      <c r="J106" s="889">
        <v>58223</v>
      </c>
      <c r="K106" s="905"/>
    </row>
    <row r="107" spans="1:11" ht="21.5" thickBot="1" x14ac:dyDescent="0.45">
      <c r="A107" s="885">
        <v>56261901</v>
      </c>
      <c r="B107" s="891" t="s">
        <v>574</v>
      </c>
      <c r="C107" s="858" t="s">
        <v>228</v>
      </c>
      <c r="D107" s="889" t="s">
        <v>97</v>
      </c>
      <c r="E107" s="858">
        <v>2018</v>
      </c>
      <c r="F107" s="890" t="s">
        <v>295</v>
      </c>
      <c r="G107" s="866" t="s">
        <v>32</v>
      </c>
      <c r="H107" s="868">
        <v>2E-3</v>
      </c>
      <c r="I107" s="866" t="s">
        <v>556</v>
      </c>
      <c r="J107" s="889">
        <v>85570</v>
      </c>
      <c r="K107" s="905"/>
    </row>
    <row r="108" spans="1:11" ht="21.5" thickBot="1" x14ac:dyDescent="0.45">
      <c r="A108" s="886">
        <v>56262001</v>
      </c>
      <c r="B108" s="891" t="s">
        <v>574</v>
      </c>
      <c r="C108" s="858" t="s">
        <v>228</v>
      </c>
      <c r="D108" s="889" t="s">
        <v>97</v>
      </c>
      <c r="E108" s="859">
        <v>2018</v>
      </c>
      <c r="F108" s="890" t="s">
        <v>295</v>
      </c>
      <c r="G108" s="866" t="s">
        <v>32</v>
      </c>
      <c r="H108" s="868">
        <v>2E-3</v>
      </c>
      <c r="I108" s="866" t="s">
        <v>556</v>
      </c>
      <c r="J108" s="889">
        <v>118158</v>
      </c>
      <c r="K108" s="905"/>
    </row>
    <row r="109" spans="1:11" ht="21.5" thickBot="1" x14ac:dyDescent="0.45">
      <c r="A109" s="885">
        <v>56262101</v>
      </c>
      <c r="B109" s="891" t="s">
        <v>574</v>
      </c>
      <c r="C109" s="858" t="s">
        <v>228</v>
      </c>
      <c r="D109" s="889" t="s">
        <v>97</v>
      </c>
      <c r="E109" s="858">
        <v>2018</v>
      </c>
      <c r="F109" s="890" t="s">
        <v>295</v>
      </c>
      <c r="G109" s="866" t="s">
        <v>32</v>
      </c>
      <c r="H109" s="868">
        <v>2E-3</v>
      </c>
      <c r="I109" s="866" t="s">
        <v>556</v>
      </c>
      <c r="J109" s="889">
        <v>82965</v>
      </c>
      <c r="K109" s="905"/>
    </row>
    <row r="110" spans="1:11" ht="21.5" thickBot="1" x14ac:dyDescent="0.45">
      <c r="A110" s="885">
        <v>56262201</v>
      </c>
      <c r="B110" s="891" t="s">
        <v>574</v>
      </c>
      <c r="C110" s="858" t="s">
        <v>228</v>
      </c>
      <c r="D110" s="889" t="s">
        <v>97</v>
      </c>
      <c r="E110" s="858">
        <v>2018</v>
      </c>
      <c r="F110" s="890" t="s">
        <v>295</v>
      </c>
      <c r="G110" s="866" t="s">
        <v>32</v>
      </c>
      <c r="H110" s="868">
        <v>2E-3</v>
      </c>
      <c r="I110" s="866" t="s">
        <v>556</v>
      </c>
      <c r="J110" s="889">
        <v>70200</v>
      </c>
      <c r="K110" s="905"/>
    </row>
    <row r="111" spans="1:11" ht="21.5" thickBot="1" x14ac:dyDescent="0.45">
      <c r="A111" s="885">
        <v>56277301</v>
      </c>
      <c r="B111" s="891" t="s">
        <v>574</v>
      </c>
      <c r="C111" s="858" t="s">
        <v>228</v>
      </c>
      <c r="D111" s="889" t="s">
        <v>97</v>
      </c>
      <c r="E111" s="858">
        <v>2019</v>
      </c>
      <c r="F111" s="890" t="s">
        <v>295</v>
      </c>
      <c r="G111" s="866" t="s">
        <v>32</v>
      </c>
      <c r="H111" s="868">
        <v>2E-3</v>
      </c>
      <c r="I111" s="866" t="s">
        <v>556</v>
      </c>
      <c r="J111" s="889">
        <v>65020</v>
      </c>
      <c r="K111" s="905"/>
    </row>
    <row r="112" spans="1:11" ht="21.5" thickBot="1" x14ac:dyDescent="0.45">
      <c r="A112" s="885">
        <v>56277401</v>
      </c>
      <c r="B112" s="891" t="s">
        <v>574</v>
      </c>
      <c r="C112" s="858" t="s">
        <v>228</v>
      </c>
      <c r="D112" s="889" t="s">
        <v>97</v>
      </c>
      <c r="E112" s="858">
        <v>2019</v>
      </c>
      <c r="F112" s="890" t="s">
        <v>295</v>
      </c>
      <c r="G112" s="866" t="s">
        <v>32</v>
      </c>
      <c r="H112" s="868">
        <v>2E-3</v>
      </c>
      <c r="I112" s="866" t="s">
        <v>556</v>
      </c>
      <c r="J112" s="889">
        <v>31109</v>
      </c>
      <c r="K112" s="905"/>
    </row>
    <row r="113" spans="1:11" ht="21.5" thickBot="1" x14ac:dyDescent="0.45">
      <c r="A113" s="885">
        <v>56277601</v>
      </c>
      <c r="B113" s="891" t="s">
        <v>574</v>
      </c>
      <c r="C113" s="858" t="s">
        <v>228</v>
      </c>
      <c r="D113" s="889" t="s">
        <v>97</v>
      </c>
      <c r="E113" s="858">
        <v>2019</v>
      </c>
      <c r="F113" s="890" t="s">
        <v>295</v>
      </c>
      <c r="G113" s="866" t="s">
        <v>32</v>
      </c>
      <c r="H113" s="868">
        <v>2E-3</v>
      </c>
      <c r="I113" s="866" t="s">
        <v>556</v>
      </c>
      <c r="J113" s="889">
        <v>75811</v>
      </c>
      <c r="K113" s="905"/>
    </row>
    <row r="114" spans="1:11" ht="21.5" thickBot="1" x14ac:dyDescent="0.45">
      <c r="A114" s="885">
        <v>56277701</v>
      </c>
      <c r="B114" s="891" t="s">
        <v>574</v>
      </c>
      <c r="C114" s="858" t="s">
        <v>228</v>
      </c>
      <c r="D114" s="889" t="s">
        <v>97</v>
      </c>
      <c r="E114" s="858">
        <v>2019</v>
      </c>
      <c r="F114" s="890" t="s">
        <v>295</v>
      </c>
      <c r="G114" s="866" t="s">
        <v>32</v>
      </c>
      <c r="H114" s="868">
        <v>2E-3</v>
      </c>
      <c r="I114" s="866" t="s">
        <v>556</v>
      </c>
      <c r="J114" s="889">
        <v>47725</v>
      </c>
      <c r="K114" s="905"/>
    </row>
    <row r="115" spans="1:11" ht="21.5" thickBot="1" x14ac:dyDescent="0.45">
      <c r="A115" s="885">
        <v>61528002</v>
      </c>
      <c r="B115" s="891" t="s">
        <v>566</v>
      </c>
      <c r="C115" s="858" t="s">
        <v>228</v>
      </c>
      <c r="D115" s="889" t="s">
        <v>97</v>
      </c>
      <c r="E115" s="858">
        <v>2022</v>
      </c>
      <c r="F115" s="890" t="s">
        <v>295</v>
      </c>
      <c r="G115" s="866" t="s">
        <v>32</v>
      </c>
      <c r="H115" s="868">
        <v>2E-3</v>
      </c>
      <c r="I115" s="866" t="s">
        <v>556</v>
      </c>
      <c r="J115" s="889">
        <v>39455</v>
      </c>
      <c r="K115" s="905"/>
    </row>
    <row r="116" spans="1:11" ht="21.5" thickBot="1" x14ac:dyDescent="0.45">
      <c r="A116" s="885">
        <v>61528102</v>
      </c>
      <c r="B116" s="891" t="s">
        <v>566</v>
      </c>
      <c r="C116" s="858" t="s">
        <v>228</v>
      </c>
      <c r="D116" s="889" t="s">
        <v>97</v>
      </c>
      <c r="E116" s="858">
        <v>2022</v>
      </c>
      <c r="F116" s="890" t="s">
        <v>295</v>
      </c>
      <c r="G116" s="866" t="s">
        <v>32</v>
      </c>
      <c r="H116" s="868">
        <v>2E-3</v>
      </c>
      <c r="I116" s="866" t="s">
        <v>556</v>
      </c>
      <c r="J116" s="889">
        <v>85259</v>
      </c>
      <c r="K116" s="905"/>
    </row>
    <row r="117" spans="1:11" ht="21.5" thickBot="1" x14ac:dyDescent="0.45">
      <c r="A117" s="885">
        <v>61528202</v>
      </c>
      <c r="B117" s="891" t="s">
        <v>566</v>
      </c>
      <c r="C117" s="858" t="s">
        <v>228</v>
      </c>
      <c r="D117" s="889" t="s">
        <v>97</v>
      </c>
      <c r="E117" s="858">
        <v>2022</v>
      </c>
      <c r="F117" s="890" t="s">
        <v>295</v>
      </c>
      <c r="G117" s="866" t="s">
        <v>32</v>
      </c>
      <c r="H117" s="868">
        <v>2E-3</v>
      </c>
      <c r="I117" s="866" t="s">
        <v>556</v>
      </c>
      <c r="J117" s="889">
        <v>67034</v>
      </c>
      <c r="K117" s="905"/>
    </row>
    <row r="118" spans="1:11" ht="21.5" thickBot="1" x14ac:dyDescent="0.45">
      <c r="A118" s="885">
        <v>61528302</v>
      </c>
      <c r="B118" s="891" t="s">
        <v>566</v>
      </c>
      <c r="C118" s="858" t="s">
        <v>228</v>
      </c>
      <c r="D118" s="889" t="s">
        <v>97</v>
      </c>
      <c r="E118" s="858">
        <v>2022</v>
      </c>
      <c r="F118" s="890" t="s">
        <v>295</v>
      </c>
      <c r="G118" s="866" t="s">
        <v>32</v>
      </c>
      <c r="H118" s="868">
        <v>2E-3</v>
      </c>
      <c r="I118" s="866" t="s">
        <v>556</v>
      </c>
      <c r="J118" s="889">
        <v>77799</v>
      </c>
      <c r="K118" s="905"/>
    </row>
    <row r="119" spans="1:11" ht="21.5" thickBot="1" x14ac:dyDescent="0.45">
      <c r="A119" s="885">
        <v>61528402</v>
      </c>
      <c r="B119" s="891" t="s">
        <v>566</v>
      </c>
      <c r="C119" s="858" t="s">
        <v>228</v>
      </c>
      <c r="D119" s="889" t="s">
        <v>97</v>
      </c>
      <c r="E119" s="858">
        <v>2022</v>
      </c>
      <c r="F119" s="890" t="s">
        <v>295</v>
      </c>
      <c r="G119" s="866" t="s">
        <v>32</v>
      </c>
      <c r="H119" s="868">
        <v>2E-3</v>
      </c>
      <c r="I119" s="866" t="s">
        <v>556</v>
      </c>
      <c r="J119" s="889">
        <v>83597</v>
      </c>
      <c r="K119" s="905"/>
    </row>
    <row r="120" spans="1:11" ht="21.5" thickBot="1" x14ac:dyDescent="0.45">
      <c r="A120" s="885">
        <v>61528502</v>
      </c>
      <c r="B120" s="891" t="s">
        <v>566</v>
      </c>
      <c r="C120" s="858" t="s">
        <v>228</v>
      </c>
      <c r="D120" s="889" t="s">
        <v>97</v>
      </c>
      <c r="E120" s="858">
        <v>2022</v>
      </c>
      <c r="F120" s="890" t="s">
        <v>295</v>
      </c>
      <c r="G120" s="866" t="s">
        <v>32</v>
      </c>
      <c r="H120" s="868">
        <v>2E-3</v>
      </c>
      <c r="I120" s="866" t="s">
        <v>556</v>
      </c>
      <c r="J120" s="889">
        <v>78830</v>
      </c>
      <c r="K120" s="905"/>
    </row>
    <row r="121" spans="1:11" ht="21.5" thickBot="1" x14ac:dyDescent="0.45">
      <c r="A121" s="885">
        <v>61528602</v>
      </c>
      <c r="B121" s="891" t="s">
        <v>566</v>
      </c>
      <c r="C121" s="858" t="s">
        <v>228</v>
      </c>
      <c r="D121" s="889" t="s">
        <v>97</v>
      </c>
      <c r="E121" s="858">
        <v>2022</v>
      </c>
      <c r="F121" s="890" t="s">
        <v>295</v>
      </c>
      <c r="G121" s="866" t="s">
        <v>32</v>
      </c>
      <c r="H121" s="868">
        <v>2E-3</v>
      </c>
      <c r="I121" s="866" t="s">
        <v>556</v>
      </c>
      <c r="J121" s="889">
        <v>61535</v>
      </c>
      <c r="K121" s="905"/>
    </row>
    <row r="122" spans="1:11" ht="21.5" thickBot="1" x14ac:dyDescent="0.45">
      <c r="A122" s="885">
        <v>61528702</v>
      </c>
      <c r="B122" s="891" t="s">
        <v>566</v>
      </c>
      <c r="C122" s="858" t="s">
        <v>228</v>
      </c>
      <c r="D122" s="889" t="s">
        <v>97</v>
      </c>
      <c r="E122" s="858">
        <v>2022</v>
      </c>
      <c r="F122" s="890" t="s">
        <v>295</v>
      </c>
      <c r="G122" s="866" t="s">
        <v>32</v>
      </c>
      <c r="H122" s="868">
        <v>2E-3</v>
      </c>
      <c r="I122" s="866" t="s">
        <v>556</v>
      </c>
      <c r="J122" s="889">
        <v>94464</v>
      </c>
      <c r="K122" s="905"/>
    </row>
    <row r="123" spans="1:11" ht="21.5" thickBot="1" x14ac:dyDescent="0.45">
      <c r="A123" s="885">
        <v>61528802</v>
      </c>
      <c r="B123" s="891" t="s">
        <v>566</v>
      </c>
      <c r="C123" s="858" t="s">
        <v>228</v>
      </c>
      <c r="D123" s="889" t="s">
        <v>97</v>
      </c>
      <c r="E123" s="858">
        <v>2022</v>
      </c>
      <c r="F123" s="890" t="s">
        <v>295</v>
      </c>
      <c r="G123" s="866" t="s">
        <v>32</v>
      </c>
      <c r="H123" s="868">
        <v>2E-3</v>
      </c>
      <c r="I123" s="866" t="s">
        <v>556</v>
      </c>
      <c r="J123" s="889">
        <v>107558</v>
      </c>
      <c r="K123" s="905"/>
    </row>
    <row r="124" spans="1:11" ht="21.5" thickBot="1" x14ac:dyDescent="0.45">
      <c r="A124" s="887">
        <v>63517101</v>
      </c>
      <c r="B124" s="891" t="s">
        <v>566</v>
      </c>
      <c r="C124" s="858" t="s">
        <v>228</v>
      </c>
      <c r="D124" s="889" t="s">
        <v>97</v>
      </c>
      <c r="E124" s="860">
        <v>2019</v>
      </c>
      <c r="F124" s="890" t="s">
        <v>295</v>
      </c>
      <c r="G124" s="866" t="s">
        <v>32</v>
      </c>
      <c r="H124" s="868">
        <v>2E-3</v>
      </c>
      <c r="I124" s="866" t="s">
        <v>556</v>
      </c>
      <c r="J124" s="889">
        <v>37645</v>
      </c>
      <c r="K124" s="905"/>
    </row>
    <row r="125" spans="1:11" ht="21.5" thickBot="1" x14ac:dyDescent="0.45">
      <c r="A125" s="887">
        <v>63518701</v>
      </c>
      <c r="B125" s="891" t="s">
        <v>566</v>
      </c>
      <c r="C125" s="858" t="s">
        <v>228</v>
      </c>
      <c r="D125" s="889" t="s">
        <v>97</v>
      </c>
      <c r="E125" s="860">
        <v>2019</v>
      </c>
      <c r="F125" s="890" t="s">
        <v>295</v>
      </c>
      <c r="G125" s="866" t="s">
        <v>32</v>
      </c>
      <c r="H125" s="868">
        <v>2E-3</v>
      </c>
      <c r="I125" s="866" t="s">
        <v>556</v>
      </c>
      <c r="J125" s="889">
        <v>7732</v>
      </c>
      <c r="K125" s="905"/>
    </row>
    <row r="126" spans="1:11" ht="21.5" thickBot="1" x14ac:dyDescent="0.45">
      <c r="A126" s="887">
        <v>63544701</v>
      </c>
      <c r="B126" s="891" t="s">
        <v>566</v>
      </c>
      <c r="C126" s="858" t="s">
        <v>228</v>
      </c>
      <c r="D126" s="889" t="s">
        <v>97</v>
      </c>
      <c r="E126" s="860">
        <v>2020</v>
      </c>
      <c r="F126" s="890" t="s">
        <v>295</v>
      </c>
      <c r="G126" s="866" t="s">
        <v>32</v>
      </c>
      <c r="H126" s="868">
        <v>2E-3</v>
      </c>
      <c r="I126" s="866" t="s">
        <v>556</v>
      </c>
      <c r="J126" s="889">
        <v>114814</v>
      </c>
      <c r="K126" s="905"/>
    </row>
    <row r="127" spans="1:11" ht="21.5" thickBot="1" x14ac:dyDescent="0.45">
      <c r="A127" s="887">
        <v>63544801</v>
      </c>
      <c r="B127" s="891" t="s">
        <v>566</v>
      </c>
      <c r="C127" s="858" t="s">
        <v>228</v>
      </c>
      <c r="D127" s="889" t="s">
        <v>97</v>
      </c>
      <c r="E127" s="860">
        <v>2020</v>
      </c>
      <c r="F127" s="890" t="s">
        <v>295</v>
      </c>
      <c r="G127" s="866" t="s">
        <v>32</v>
      </c>
      <c r="H127" s="868">
        <v>2E-3</v>
      </c>
      <c r="I127" s="866" t="s">
        <v>556</v>
      </c>
      <c r="J127" s="889">
        <v>29421</v>
      </c>
      <c r="K127" s="905"/>
    </row>
    <row r="128" spans="1:11" ht="21.5" thickBot="1" x14ac:dyDescent="0.45">
      <c r="A128" s="887">
        <v>63544901</v>
      </c>
      <c r="B128" s="891" t="s">
        <v>566</v>
      </c>
      <c r="C128" s="858" t="s">
        <v>228</v>
      </c>
      <c r="D128" s="889" t="s">
        <v>97</v>
      </c>
      <c r="E128" s="860">
        <v>2020</v>
      </c>
      <c r="F128" s="890" t="s">
        <v>295</v>
      </c>
      <c r="G128" s="866" t="s">
        <v>32</v>
      </c>
      <c r="H128" s="868">
        <v>2E-3</v>
      </c>
      <c r="I128" s="866" t="s">
        <v>556</v>
      </c>
      <c r="J128" s="889">
        <v>140353</v>
      </c>
      <c r="K128" s="905"/>
    </row>
    <row r="129" spans="1:11" ht="21.5" thickBot="1" x14ac:dyDescent="0.45">
      <c r="A129" s="887">
        <v>63545801</v>
      </c>
      <c r="B129" s="891" t="s">
        <v>566</v>
      </c>
      <c r="C129" s="858" t="s">
        <v>228</v>
      </c>
      <c r="D129" s="889" t="s">
        <v>97</v>
      </c>
      <c r="E129" s="860">
        <v>2020</v>
      </c>
      <c r="F129" s="890" t="s">
        <v>295</v>
      </c>
      <c r="G129" s="866" t="s">
        <v>32</v>
      </c>
      <c r="H129" s="868">
        <v>2E-3</v>
      </c>
      <c r="I129" s="866" t="s">
        <v>556</v>
      </c>
      <c r="J129" s="889">
        <v>66282</v>
      </c>
      <c r="K129" s="905"/>
    </row>
    <row r="130" spans="1:11" ht="21.5" thickBot="1" x14ac:dyDescent="0.45">
      <c r="A130" s="887">
        <v>63545901</v>
      </c>
      <c r="B130" s="891" t="s">
        <v>566</v>
      </c>
      <c r="C130" s="858" t="s">
        <v>228</v>
      </c>
      <c r="D130" s="889" t="s">
        <v>97</v>
      </c>
      <c r="E130" s="860">
        <v>2020</v>
      </c>
      <c r="F130" s="890" t="s">
        <v>295</v>
      </c>
      <c r="G130" s="866" t="s">
        <v>32</v>
      </c>
      <c r="H130" s="868">
        <v>2E-3</v>
      </c>
      <c r="I130" s="866" t="s">
        <v>556</v>
      </c>
      <c r="J130" s="889">
        <v>145893</v>
      </c>
      <c r="K130" s="905"/>
    </row>
    <row r="131" spans="1:11" ht="21.5" thickBot="1" x14ac:dyDescent="0.45">
      <c r="A131" s="887">
        <v>63549801</v>
      </c>
      <c r="B131" s="891" t="s">
        <v>566</v>
      </c>
      <c r="C131" s="858" t="s">
        <v>228</v>
      </c>
      <c r="D131" s="889" t="s">
        <v>97</v>
      </c>
      <c r="E131" s="860">
        <v>2020</v>
      </c>
      <c r="F131" s="890" t="s">
        <v>295</v>
      </c>
      <c r="G131" s="866" t="s">
        <v>32</v>
      </c>
      <c r="H131" s="868">
        <v>2E-3</v>
      </c>
      <c r="I131" s="866" t="s">
        <v>556</v>
      </c>
      <c r="J131" s="889">
        <v>140769</v>
      </c>
      <c r="K131" s="905"/>
    </row>
    <row r="132" spans="1:11" ht="21.5" thickBot="1" x14ac:dyDescent="0.45">
      <c r="A132" s="885">
        <v>63551201</v>
      </c>
      <c r="B132" s="891" t="s">
        <v>566</v>
      </c>
      <c r="C132" s="858" t="s">
        <v>228</v>
      </c>
      <c r="D132" s="889" t="s">
        <v>97</v>
      </c>
      <c r="E132" s="858">
        <v>2019</v>
      </c>
      <c r="F132" s="890" t="s">
        <v>295</v>
      </c>
      <c r="G132" s="866" t="s">
        <v>32</v>
      </c>
      <c r="H132" s="868">
        <v>2E-3</v>
      </c>
      <c r="I132" s="866" t="s">
        <v>556</v>
      </c>
      <c r="J132" s="889">
        <v>40342</v>
      </c>
      <c r="K132" s="905"/>
    </row>
    <row r="133" spans="1:11" ht="21.5" thickBot="1" x14ac:dyDescent="0.45">
      <c r="A133" s="885">
        <v>63551301</v>
      </c>
      <c r="B133" s="891" t="s">
        <v>566</v>
      </c>
      <c r="C133" s="858" t="s">
        <v>228</v>
      </c>
      <c r="D133" s="889" t="s">
        <v>97</v>
      </c>
      <c r="E133" s="858">
        <v>2019</v>
      </c>
      <c r="F133" s="890" t="s">
        <v>295</v>
      </c>
      <c r="G133" s="866" t="s">
        <v>32</v>
      </c>
      <c r="H133" s="868">
        <v>2E-3</v>
      </c>
      <c r="I133" s="866" t="s">
        <v>556</v>
      </c>
      <c r="J133" s="889">
        <v>67767</v>
      </c>
      <c r="K133" s="905"/>
    </row>
    <row r="134" spans="1:11" ht="21.5" thickBot="1" x14ac:dyDescent="0.45">
      <c r="A134" s="885">
        <v>66550003</v>
      </c>
      <c r="B134" s="894" t="s">
        <v>578</v>
      </c>
      <c r="C134" s="858" t="s">
        <v>228</v>
      </c>
      <c r="D134" s="889" t="s">
        <v>97</v>
      </c>
      <c r="E134" s="858">
        <v>2024</v>
      </c>
      <c r="F134" s="890" t="s">
        <v>295</v>
      </c>
      <c r="G134" s="866" t="s">
        <v>32</v>
      </c>
      <c r="H134" s="868">
        <v>2E-3</v>
      </c>
      <c r="I134" s="866" t="s">
        <v>556</v>
      </c>
      <c r="J134" s="889">
        <v>0</v>
      </c>
      <c r="K134" s="905"/>
    </row>
    <row r="135" spans="1:11" ht="21.5" thickBot="1" x14ac:dyDescent="0.45">
      <c r="A135" s="885">
        <v>66550103</v>
      </c>
      <c r="B135" s="894" t="s">
        <v>578</v>
      </c>
      <c r="C135" s="858" t="s">
        <v>228</v>
      </c>
      <c r="D135" s="889" t="s">
        <v>97</v>
      </c>
      <c r="E135" s="858">
        <v>2024</v>
      </c>
      <c r="F135" s="890" t="s">
        <v>295</v>
      </c>
      <c r="G135" s="866" t="s">
        <v>32</v>
      </c>
      <c r="H135" s="868">
        <v>2E-3</v>
      </c>
      <c r="I135" s="866" t="s">
        <v>556</v>
      </c>
      <c r="J135" s="889">
        <v>0</v>
      </c>
      <c r="K135" s="905"/>
    </row>
    <row r="136" spans="1:11" ht="21.5" thickBot="1" x14ac:dyDescent="0.45">
      <c r="A136" s="885">
        <v>66550203</v>
      </c>
      <c r="B136" s="894" t="s">
        <v>578</v>
      </c>
      <c r="C136" s="858" t="s">
        <v>228</v>
      </c>
      <c r="D136" s="889" t="s">
        <v>97</v>
      </c>
      <c r="E136" s="858">
        <v>2024</v>
      </c>
      <c r="F136" s="890" t="s">
        <v>295</v>
      </c>
      <c r="G136" s="866" t="s">
        <v>32</v>
      </c>
      <c r="H136" s="868">
        <v>2E-3</v>
      </c>
      <c r="I136" s="866" t="s">
        <v>556</v>
      </c>
      <c r="J136" s="889">
        <v>0</v>
      </c>
      <c r="K136" s="905"/>
    </row>
    <row r="137" spans="1:11" ht="21.5" thickBot="1" x14ac:dyDescent="0.45">
      <c r="A137" s="885">
        <v>66550303</v>
      </c>
      <c r="B137" s="894" t="s">
        <v>578</v>
      </c>
      <c r="C137" s="858" t="s">
        <v>228</v>
      </c>
      <c r="D137" s="889" t="s">
        <v>97</v>
      </c>
      <c r="E137" s="858">
        <v>2024</v>
      </c>
      <c r="F137" s="890" t="s">
        <v>295</v>
      </c>
      <c r="G137" s="866" t="s">
        <v>32</v>
      </c>
      <c r="H137" s="868">
        <v>2E-3</v>
      </c>
      <c r="I137" s="866" t="s">
        <v>556</v>
      </c>
      <c r="J137" s="889">
        <v>0</v>
      </c>
      <c r="K137" s="905"/>
    </row>
    <row r="138" spans="1:11" ht="21.5" thickBot="1" x14ac:dyDescent="0.45">
      <c r="A138" s="885">
        <v>66550403</v>
      </c>
      <c r="B138" s="894" t="s">
        <v>578</v>
      </c>
      <c r="C138" s="858" t="s">
        <v>228</v>
      </c>
      <c r="D138" s="889" t="s">
        <v>97</v>
      </c>
      <c r="E138" s="858">
        <v>2024</v>
      </c>
      <c r="F138" s="890" t="s">
        <v>295</v>
      </c>
      <c r="G138" s="866" t="s">
        <v>32</v>
      </c>
      <c r="H138" s="868">
        <v>2E-3</v>
      </c>
      <c r="I138" s="866" t="s">
        <v>556</v>
      </c>
      <c r="J138" s="889">
        <v>0</v>
      </c>
      <c r="K138" s="905"/>
    </row>
    <row r="139" spans="1:11" ht="21.5" thickBot="1" x14ac:dyDescent="0.45">
      <c r="A139" s="885">
        <v>66550503</v>
      </c>
      <c r="B139" s="894" t="s">
        <v>578</v>
      </c>
      <c r="C139" s="858" t="s">
        <v>228</v>
      </c>
      <c r="D139" s="889" t="s">
        <v>97</v>
      </c>
      <c r="E139" s="858">
        <v>2024</v>
      </c>
      <c r="F139" s="890" t="s">
        <v>295</v>
      </c>
      <c r="G139" s="866" t="s">
        <v>32</v>
      </c>
      <c r="H139" s="868">
        <v>2E-3</v>
      </c>
      <c r="I139" s="866" t="s">
        <v>556</v>
      </c>
      <c r="J139" s="889">
        <v>0</v>
      </c>
      <c r="K139" s="905"/>
    </row>
    <row r="140" spans="1:11" ht="21.5" thickBot="1" x14ac:dyDescent="0.45">
      <c r="A140" s="885">
        <v>66550603</v>
      </c>
      <c r="B140" s="894" t="s">
        <v>578</v>
      </c>
      <c r="C140" s="858" t="s">
        <v>228</v>
      </c>
      <c r="D140" s="889" t="s">
        <v>97</v>
      </c>
      <c r="E140" s="858">
        <v>2024</v>
      </c>
      <c r="F140" s="890" t="s">
        <v>295</v>
      </c>
      <c r="G140" s="866" t="s">
        <v>32</v>
      </c>
      <c r="H140" s="868">
        <v>2E-3</v>
      </c>
      <c r="I140" s="866" t="s">
        <v>556</v>
      </c>
      <c r="J140" s="889">
        <v>0</v>
      </c>
      <c r="K140" s="905"/>
    </row>
    <row r="141" spans="1:11" ht="21.5" thickBot="1" x14ac:dyDescent="0.45">
      <c r="A141" s="885">
        <v>66550703</v>
      </c>
      <c r="B141" s="894" t="s">
        <v>578</v>
      </c>
      <c r="C141" s="858" t="s">
        <v>228</v>
      </c>
      <c r="D141" s="889" t="s">
        <v>97</v>
      </c>
      <c r="E141" s="858">
        <v>2024</v>
      </c>
      <c r="F141" s="890" t="s">
        <v>295</v>
      </c>
      <c r="G141" s="866" t="s">
        <v>32</v>
      </c>
      <c r="H141" s="868">
        <v>2E-3</v>
      </c>
      <c r="I141" s="866" t="s">
        <v>556</v>
      </c>
      <c r="J141" s="889">
        <v>0</v>
      </c>
      <c r="K141" s="905"/>
    </row>
    <row r="142" spans="1:11" ht="21.5" thickBot="1" x14ac:dyDescent="0.45">
      <c r="A142" s="885">
        <v>66550803</v>
      </c>
      <c r="B142" s="894" t="s">
        <v>578</v>
      </c>
      <c r="C142" s="858" t="s">
        <v>228</v>
      </c>
      <c r="D142" s="889" t="s">
        <v>97</v>
      </c>
      <c r="E142" s="858">
        <v>2024</v>
      </c>
      <c r="F142" s="890" t="s">
        <v>295</v>
      </c>
      <c r="G142" s="866" t="s">
        <v>32</v>
      </c>
      <c r="H142" s="868">
        <v>2E-3</v>
      </c>
      <c r="I142" s="866" t="s">
        <v>556</v>
      </c>
      <c r="J142" s="889">
        <v>0</v>
      </c>
      <c r="K142" s="905"/>
    </row>
    <row r="143" spans="1:11" ht="21.5" thickBot="1" x14ac:dyDescent="0.45">
      <c r="A143" s="885">
        <v>66550903</v>
      </c>
      <c r="B143" s="894" t="s">
        <v>578</v>
      </c>
      <c r="C143" s="858" t="s">
        <v>228</v>
      </c>
      <c r="D143" s="889" t="s">
        <v>97</v>
      </c>
      <c r="E143" s="858">
        <v>2024</v>
      </c>
      <c r="F143" s="890" t="s">
        <v>295</v>
      </c>
      <c r="G143" s="866" t="s">
        <v>32</v>
      </c>
      <c r="H143" s="868">
        <v>2E-3</v>
      </c>
      <c r="I143" s="866" t="s">
        <v>556</v>
      </c>
      <c r="J143" s="889">
        <v>0</v>
      </c>
      <c r="K143" s="905"/>
    </row>
    <row r="144" spans="1:11" ht="21.5" thickBot="1" x14ac:dyDescent="0.45">
      <c r="A144" s="885">
        <v>66551003</v>
      </c>
      <c r="B144" s="894" t="s">
        <v>578</v>
      </c>
      <c r="C144" s="858" t="s">
        <v>228</v>
      </c>
      <c r="D144" s="889" t="s">
        <v>97</v>
      </c>
      <c r="E144" s="858">
        <v>2024</v>
      </c>
      <c r="F144" s="890" t="s">
        <v>295</v>
      </c>
      <c r="G144" s="866" t="s">
        <v>32</v>
      </c>
      <c r="H144" s="868">
        <v>2E-3</v>
      </c>
      <c r="I144" s="866" t="s">
        <v>556</v>
      </c>
      <c r="J144" s="889">
        <v>0</v>
      </c>
      <c r="K144" s="905"/>
    </row>
    <row r="145" spans="1:11" ht="21.5" thickBot="1" x14ac:dyDescent="0.45">
      <c r="A145" s="885">
        <v>66551103</v>
      </c>
      <c r="B145" s="894" t="s">
        <v>578</v>
      </c>
      <c r="C145" s="858" t="s">
        <v>228</v>
      </c>
      <c r="D145" s="889" t="s">
        <v>97</v>
      </c>
      <c r="E145" s="858">
        <v>2024</v>
      </c>
      <c r="F145" s="890" t="s">
        <v>295</v>
      </c>
      <c r="G145" s="866" t="s">
        <v>32</v>
      </c>
      <c r="H145" s="868">
        <v>2E-3</v>
      </c>
      <c r="I145" s="866" t="s">
        <v>556</v>
      </c>
      <c r="J145" s="889">
        <v>0</v>
      </c>
      <c r="K145" s="905"/>
    </row>
    <row r="146" spans="1:11" ht="21.5" thickBot="1" x14ac:dyDescent="0.45">
      <c r="A146" s="885">
        <v>66551203</v>
      </c>
      <c r="B146" s="894" t="s">
        <v>578</v>
      </c>
      <c r="C146" s="858" t="s">
        <v>228</v>
      </c>
      <c r="D146" s="889" t="s">
        <v>97</v>
      </c>
      <c r="E146" s="858">
        <v>2024</v>
      </c>
      <c r="F146" s="890" t="s">
        <v>295</v>
      </c>
      <c r="G146" s="866" t="s">
        <v>32</v>
      </c>
      <c r="H146" s="868">
        <v>2E-3</v>
      </c>
      <c r="I146" s="866" t="s">
        <v>556</v>
      </c>
      <c r="J146" s="889">
        <v>0</v>
      </c>
      <c r="K146" s="905"/>
    </row>
    <row r="147" spans="1:11" ht="21.5" thickBot="1" x14ac:dyDescent="0.45">
      <c r="A147" s="885">
        <v>66551303</v>
      </c>
      <c r="B147" s="894" t="s">
        <v>578</v>
      </c>
      <c r="C147" s="858" t="s">
        <v>228</v>
      </c>
      <c r="D147" s="889" t="s">
        <v>97</v>
      </c>
      <c r="E147" s="858">
        <v>2024</v>
      </c>
      <c r="F147" s="890" t="s">
        <v>295</v>
      </c>
      <c r="G147" s="866" t="s">
        <v>32</v>
      </c>
      <c r="H147" s="868">
        <v>2E-3</v>
      </c>
      <c r="I147" s="866" t="s">
        <v>556</v>
      </c>
      <c r="J147" s="889">
        <v>0</v>
      </c>
      <c r="K147" s="905"/>
    </row>
    <row r="148" spans="1:11" ht="21.5" thickBot="1" x14ac:dyDescent="0.45">
      <c r="A148" s="885">
        <v>66551403</v>
      </c>
      <c r="B148" s="894" t="s">
        <v>578</v>
      </c>
      <c r="C148" s="858" t="s">
        <v>228</v>
      </c>
      <c r="D148" s="889" t="s">
        <v>97</v>
      </c>
      <c r="E148" s="858">
        <v>2024</v>
      </c>
      <c r="F148" s="890" t="s">
        <v>295</v>
      </c>
      <c r="G148" s="866" t="s">
        <v>32</v>
      </c>
      <c r="H148" s="868">
        <v>2E-3</v>
      </c>
      <c r="I148" s="866" t="s">
        <v>556</v>
      </c>
      <c r="J148" s="889">
        <v>0</v>
      </c>
      <c r="K148" s="905"/>
    </row>
    <row r="149" spans="1:11" ht="21.5" thickBot="1" x14ac:dyDescent="0.45">
      <c r="A149" s="885">
        <v>66551503</v>
      </c>
      <c r="B149" s="894" t="s">
        <v>578</v>
      </c>
      <c r="C149" s="858" t="s">
        <v>228</v>
      </c>
      <c r="D149" s="889" t="s">
        <v>97</v>
      </c>
      <c r="E149" s="858">
        <v>2024</v>
      </c>
      <c r="F149" s="890" t="s">
        <v>295</v>
      </c>
      <c r="G149" s="866" t="s">
        <v>32</v>
      </c>
      <c r="H149" s="868">
        <v>2E-3</v>
      </c>
      <c r="I149" s="866" t="s">
        <v>556</v>
      </c>
      <c r="J149" s="889">
        <v>0</v>
      </c>
      <c r="K149" s="905"/>
    </row>
    <row r="150" spans="1:11" ht="21.5" thickBot="1" x14ac:dyDescent="0.45">
      <c r="A150" s="885">
        <v>66551603</v>
      </c>
      <c r="B150" s="894" t="s">
        <v>578</v>
      </c>
      <c r="C150" s="858" t="s">
        <v>228</v>
      </c>
      <c r="D150" s="889" t="s">
        <v>97</v>
      </c>
      <c r="E150" s="858">
        <v>2024</v>
      </c>
      <c r="F150" s="890" t="s">
        <v>295</v>
      </c>
      <c r="G150" s="866" t="s">
        <v>32</v>
      </c>
      <c r="H150" s="868">
        <v>2E-3</v>
      </c>
      <c r="I150" s="866" t="s">
        <v>556</v>
      </c>
      <c r="J150" s="889">
        <v>0</v>
      </c>
      <c r="K150" s="905"/>
    </row>
    <row r="151" spans="1:11" ht="21.5" thickBot="1" x14ac:dyDescent="0.45">
      <c r="A151" s="885">
        <v>66551703</v>
      </c>
      <c r="B151" s="894" t="s">
        <v>578</v>
      </c>
      <c r="C151" s="858" t="s">
        <v>228</v>
      </c>
      <c r="D151" s="889" t="s">
        <v>97</v>
      </c>
      <c r="E151" s="858">
        <v>2024</v>
      </c>
      <c r="F151" s="890" t="s">
        <v>295</v>
      </c>
      <c r="G151" s="866" t="s">
        <v>32</v>
      </c>
      <c r="H151" s="868">
        <v>2E-3</v>
      </c>
      <c r="I151" s="866" t="s">
        <v>556</v>
      </c>
      <c r="J151" s="889">
        <v>0</v>
      </c>
      <c r="K151" s="905"/>
    </row>
    <row r="152" spans="1:11" ht="21.5" thickBot="1" x14ac:dyDescent="0.45">
      <c r="A152" s="885">
        <v>66551803</v>
      </c>
      <c r="B152" s="894" t="s">
        <v>578</v>
      </c>
      <c r="C152" s="858" t="s">
        <v>228</v>
      </c>
      <c r="D152" s="889" t="s">
        <v>97</v>
      </c>
      <c r="E152" s="858">
        <v>2024</v>
      </c>
      <c r="F152" s="890" t="s">
        <v>295</v>
      </c>
      <c r="G152" s="866" t="s">
        <v>32</v>
      </c>
      <c r="H152" s="868">
        <v>2E-3</v>
      </c>
      <c r="I152" s="866" t="s">
        <v>556</v>
      </c>
      <c r="J152" s="889">
        <v>0</v>
      </c>
      <c r="K152" s="905"/>
    </row>
    <row r="153" spans="1:11" ht="21.5" thickBot="1" x14ac:dyDescent="0.45">
      <c r="A153" s="885">
        <v>66551903</v>
      </c>
      <c r="B153" s="894" t="s">
        <v>578</v>
      </c>
      <c r="C153" s="858" t="s">
        <v>228</v>
      </c>
      <c r="D153" s="889" t="s">
        <v>97</v>
      </c>
      <c r="E153" s="858">
        <v>2024</v>
      </c>
      <c r="F153" s="890" t="s">
        <v>295</v>
      </c>
      <c r="G153" s="866" t="s">
        <v>32</v>
      </c>
      <c r="H153" s="868">
        <v>2E-3</v>
      </c>
      <c r="I153" s="866" t="s">
        <v>556</v>
      </c>
      <c r="J153" s="889">
        <v>0</v>
      </c>
      <c r="K153" s="905"/>
    </row>
    <row r="154" spans="1:11" ht="21.5" thickBot="1" x14ac:dyDescent="0.45">
      <c r="A154" s="885">
        <v>79916501</v>
      </c>
      <c r="B154" s="891" t="s">
        <v>565</v>
      </c>
      <c r="C154" s="858" t="s">
        <v>228</v>
      </c>
      <c r="D154" s="889" t="s">
        <v>97</v>
      </c>
      <c r="E154" s="858">
        <v>2022</v>
      </c>
      <c r="F154" s="890" t="s">
        <v>295</v>
      </c>
      <c r="G154" s="866" t="s">
        <v>32</v>
      </c>
      <c r="H154" s="868">
        <v>2E-3</v>
      </c>
      <c r="I154" s="866" t="s">
        <v>556</v>
      </c>
      <c r="J154" s="889">
        <v>58223</v>
      </c>
      <c r="K154" s="905"/>
    </row>
    <row r="155" spans="1:11" ht="21.5" thickBot="1" x14ac:dyDescent="0.45">
      <c r="A155" s="887">
        <v>80387201</v>
      </c>
      <c r="B155" s="891" t="s">
        <v>566</v>
      </c>
      <c r="C155" s="858" t="s">
        <v>228</v>
      </c>
      <c r="D155" s="889" t="s">
        <v>97</v>
      </c>
      <c r="E155" s="860">
        <v>2020</v>
      </c>
      <c r="F155" s="890" t="s">
        <v>295</v>
      </c>
      <c r="G155" s="866" t="s">
        <v>32</v>
      </c>
      <c r="H155" s="868">
        <v>2E-3</v>
      </c>
      <c r="I155" s="866" t="s">
        <v>556</v>
      </c>
      <c r="J155" s="889">
        <v>158456</v>
      </c>
      <c r="K155" s="905"/>
    </row>
    <row r="156" spans="1:11" ht="21.5" thickBot="1" x14ac:dyDescent="0.45">
      <c r="A156" s="885">
        <v>80388001</v>
      </c>
      <c r="B156" s="891" t="s">
        <v>566</v>
      </c>
      <c r="C156" s="858" t="s">
        <v>228</v>
      </c>
      <c r="D156" s="889" t="s">
        <v>97</v>
      </c>
      <c r="E156" s="858">
        <v>2019</v>
      </c>
      <c r="F156" s="890" t="s">
        <v>295</v>
      </c>
      <c r="G156" s="866" t="s">
        <v>32</v>
      </c>
      <c r="H156" s="868">
        <v>2E-3</v>
      </c>
      <c r="I156" s="866" t="s">
        <v>556</v>
      </c>
      <c r="J156" s="889">
        <v>52200</v>
      </c>
      <c r="K156" s="905"/>
    </row>
    <row r="157" spans="1:11" ht="21.5" thickBot="1" x14ac:dyDescent="0.45">
      <c r="A157" s="885">
        <v>80388101</v>
      </c>
      <c r="B157" s="891" t="s">
        <v>566</v>
      </c>
      <c r="C157" s="858" t="s">
        <v>228</v>
      </c>
      <c r="D157" s="889" t="s">
        <v>97</v>
      </c>
      <c r="E157" s="858">
        <v>2019</v>
      </c>
      <c r="F157" s="890" t="s">
        <v>295</v>
      </c>
      <c r="G157" s="866" t="s">
        <v>32</v>
      </c>
      <c r="H157" s="868">
        <v>2E-3</v>
      </c>
      <c r="I157" s="866" t="s">
        <v>556</v>
      </c>
      <c r="J157" s="889">
        <v>60220</v>
      </c>
      <c r="K157" s="905"/>
    </row>
    <row r="158" spans="1:11" ht="21.5" thickBot="1" x14ac:dyDescent="0.45">
      <c r="A158" s="885">
        <v>80396001</v>
      </c>
      <c r="B158" s="891" t="s">
        <v>566</v>
      </c>
      <c r="C158" s="858" t="s">
        <v>228</v>
      </c>
      <c r="D158" s="889" t="s">
        <v>97</v>
      </c>
      <c r="E158" s="858">
        <v>2020</v>
      </c>
      <c r="F158" s="890" t="s">
        <v>294</v>
      </c>
      <c r="G158" s="866" t="s">
        <v>32</v>
      </c>
      <c r="H158" s="868">
        <v>2E-3</v>
      </c>
      <c r="I158" s="866" t="s">
        <v>556</v>
      </c>
      <c r="J158" s="889">
        <v>33903</v>
      </c>
      <c r="K158" s="905"/>
    </row>
    <row r="159" spans="1:11" ht="21.5" thickBot="1" x14ac:dyDescent="0.45">
      <c r="A159" s="887">
        <v>80396801</v>
      </c>
      <c r="B159" s="891" t="s">
        <v>566</v>
      </c>
      <c r="C159" s="858" t="s">
        <v>228</v>
      </c>
      <c r="D159" s="889" t="s">
        <v>97</v>
      </c>
      <c r="E159" s="860">
        <v>2021</v>
      </c>
      <c r="F159" s="890" t="s">
        <v>295</v>
      </c>
      <c r="G159" s="866" t="s">
        <v>32</v>
      </c>
      <c r="H159" s="868">
        <v>2E-3</v>
      </c>
      <c r="I159" s="866" t="s">
        <v>556</v>
      </c>
      <c r="J159" s="889">
        <v>33817</v>
      </c>
      <c r="K159" s="905"/>
    </row>
    <row r="160" spans="1:11" ht="21.5" thickBot="1" x14ac:dyDescent="0.45">
      <c r="A160" s="887">
        <v>80396901</v>
      </c>
      <c r="B160" s="891" t="s">
        <v>566</v>
      </c>
      <c r="C160" s="858" t="s">
        <v>228</v>
      </c>
      <c r="D160" s="889" t="s">
        <v>97</v>
      </c>
      <c r="E160" s="860">
        <v>2021</v>
      </c>
      <c r="F160" s="890" t="s">
        <v>295</v>
      </c>
      <c r="G160" s="866" t="s">
        <v>32</v>
      </c>
      <c r="H160" s="868">
        <v>2E-3</v>
      </c>
      <c r="I160" s="866" t="s">
        <v>556</v>
      </c>
      <c r="J160" s="889">
        <v>33934</v>
      </c>
      <c r="K160" s="905"/>
    </row>
    <row r="161" spans="1:11" ht="21.5" thickBot="1" x14ac:dyDescent="0.45">
      <c r="A161" s="887">
        <v>80397001</v>
      </c>
      <c r="B161" s="891" t="s">
        <v>566</v>
      </c>
      <c r="C161" s="858" t="s">
        <v>228</v>
      </c>
      <c r="D161" s="889" t="s">
        <v>97</v>
      </c>
      <c r="E161" s="860">
        <v>2021</v>
      </c>
      <c r="F161" s="890" t="s">
        <v>295</v>
      </c>
      <c r="G161" s="866" t="s">
        <v>32</v>
      </c>
      <c r="H161" s="868">
        <v>2E-3</v>
      </c>
      <c r="I161" s="866" t="s">
        <v>556</v>
      </c>
      <c r="J161" s="889">
        <v>27306</v>
      </c>
      <c r="K161" s="905"/>
    </row>
    <row r="162" spans="1:11" ht="21.5" thickBot="1" x14ac:dyDescent="0.45">
      <c r="A162" s="887">
        <v>80397101</v>
      </c>
      <c r="B162" s="891" t="s">
        <v>566</v>
      </c>
      <c r="C162" s="858" t="s">
        <v>228</v>
      </c>
      <c r="D162" s="889" t="s">
        <v>97</v>
      </c>
      <c r="E162" s="860">
        <v>2021</v>
      </c>
      <c r="F162" s="890" t="s">
        <v>295</v>
      </c>
      <c r="G162" s="866" t="s">
        <v>32</v>
      </c>
      <c r="H162" s="868">
        <v>2E-3</v>
      </c>
      <c r="I162" s="866" t="s">
        <v>556</v>
      </c>
      <c r="J162" s="889">
        <v>38819</v>
      </c>
      <c r="K162" s="905"/>
    </row>
    <row r="163" spans="1:11" ht="21.5" thickBot="1" x14ac:dyDescent="0.45">
      <c r="A163" s="885">
        <v>80427101</v>
      </c>
      <c r="B163" s="891" t="s">
        <v>566</v>
      </c>
      <c r="C163" s="858" t="s">
        <v>228</v>
      </c>
      <c r="D163" s="889" t="s">
        <v>97</v>
      </c>
      <c r="E163" s="858">
        <v>2020</v>
      </c>
      <c r="F163" s="890" t="s">
        <v>295</v>
      </c>
      <c r="G163" s="866" t="s">
        <v>32</v>
      </c>
      <c r="H163" s="868">
        <v>2E-3</v>
      </c>
      <c r="I163" s="866" t="s">
        <v>556</v>
      </c>
      <c r="J163" s="889">
        <v>54933</v>
      </c>
      <c r="K163" s="905"/>
    </row>
    <row r="164" spans="1:11" ht="21.5" thickBot="1" x14ac:dyDescent="0.45">
      <c r="A164" s="885">
        <v>80427201</v>
      </c>
      <c r="B164" s="891" t="s">
        <v>566</v>
      </c>
      <c r="C164" s="858" t="s">
        <v>228</v>
      </c>
      <c r="D164" s="889" t="s">
        <v>97</v>
      </c>
      <c r="E164" s="858">
        <v>2020</v>
      </c>
      <c r="F164" s="890" t="s">
        <v>295</v>
      </c>
      <c r="G164" s="866" t="s">
        <v>32</v>
      </c>
      <c r="H164" s="868">
        <v>2E-3</v>
      </c>
      <c r="I164" s="866" t="s">
        <v>556</v>
      </c>
      <c r="J164" s="889">
        <v>150722</v>
      </c>
      <c r="K164" s="905"/>
    </row>
    <row r="165" spans="1:11" ht="21.5" thickBot="1" x14ac:dyDescent="0.45">
      <c r="A165" s="885">
        <v>80427301</v>
      </c>
      <c r="B165" s="891" t="s">
        <v>566</v>
      </c>
      <c r="C165" s="858" t="s">
        <v>228</v>
      </c>
      <c r="D165" s="889" t="s">
        <v>97</v>
      </c>
      <c r="E165" s="858">
        <v>2020</v>
      </c>
      <c r="F165" s="890" t="s">
        <v>295</v>
      </c>
      <c r="G165" s="866" t="s">
        <v>32</v>
      </c>
      <c r="H165" s="868">
        <v>2E-3</v>
      </c>
      <c r="I165" s="866" t="s">
        <v>556</v>
      </c>
      <c r="J165" s="889">
        <v>59231</v>
      </c>
      <c r="K165" s="905"/>
    </row>
    <row r="166" spans="1:11" ht="21.5" thickBot="1" x14ac:dyDescent="0.45">
      <c r="A166" s="885">
        <v>80427401</v>
      </c>
      <c r="B166" s="891" t="s">
        <v>566</v>
      </c>
      <c r="C166" s="858" t="s">
        <v>228</v>
      </c>
      <c r="D166" s="889" t="s">
        <v>97</v>
      </c>
      <c r="E166" s="858">
        <v>2020</v>
      </c>
      <c r="F166" s="890" t="s">
        <v>295</v>
      </c>
      <c r="G166" s="866" t="s">
        <v>32</v>
      </c>
      <c r="H166" s="868">
        <v>2E-3</v>
      </c>
      <c r="I166" s="866" t="s">
        <v>556</v>
      </c>
      <c r="J166" s="889">
        <v>201680</v>
      </c>
      <c r="K166" s="905"/>
    </row>
    <row r="167" spans="1:11" ht="21.5" thickBot="1" x14ac:dyDescent="0.45">
      <c r="A167" s="885">
        <v>80427501</v>
      </c>
      <c r="B167" s="891" t="s">
        <v>566</v>
      </c>
      <c r="C167" s="858" t="s">
        <v>228</v>
      </c>
      <c r="D167" s="889" t="s">
        <v>97</v>
      </c>
      <c r="E167" s="858">
        <v>2020</v>
      </c>
      <c r="F167" s="890" t="s">
        <v>295</v>
      </c>
      <c r="G167" s="866" t="s">
        <v>32</v>
      </c>
      <c r="H167" s="868">
        <v>2E-3</v>
      </c>
      <c r="I167" s="866" t="s">
        <v>556</v>
      </c>
      <c r="J167" s="889">
        <v>130288</v>
      </c>
      <c r="K167" s="905"/>
    </row>
    <row r="168" spans="1:11" ht="21.5" thickBot="1" x14ac:dyDescent="0.45">
      <c r="A168" s="885">
        <v>80427601</v>
      </c>
      <c r="B168" s="891" t="s">
        <v>566</v>
      </c>
      <c r="C168" s="858" t="s">
        <v>228</v>
      </c>
      <c r="D168" s="889" t="s">
        <v>97</v>
      </c>
      <c r="E168" s="858">
        <v>2020</v>
      </c>
      <c r="F168" s="890" t="s">
        <v>295</v>
      </c>
      <c r="G168" s="866" t="s">
        <v>32</v>
      </c>
      <c r="H168" s="868">
        <v>2E-3</v>
      </c>
      <c r="I168" s="866" t="s">
        <v>556</v>
      </c>
      <c r="J168" s="889">
        <v>116836</v>
      </c>
      <c r="K168" s="905"/>
    </row>
    <row r="169" spans="1:11" ht="21.5" thickBot="1" x14ac:dyDescent="0.45">
      <c r="A169" s="885">
        <v>80427701</v>
      </c>
      <c r="B169" s="891" t="s">
        <v>566</v>
      </c>
      <c r="C169" s="858" t="s">
        <v>228</v>
      </c>
      <c r="D169" s="889" t="s">
        <v>97</v>
      </c>
      <c r="E169" s="858">
        <v>2020</v>
      </c>
      <c r="F169" s="890" t="s">
        <v>295</v>
      </c>
      <c r="G169" s="866" t="s">
        <v>32</v>
      </c>
      <c r="H169" s="868">
        <v>2E-3</v>
      </c>
      <c r="I169" s="866" t="s">
        <v>556</v>
      </c>
      <c r="J169" s="889">
        <v>72840</v>
      </c>
      <c r="K169" s="905"/>
    </row>
    <row r="170" spans="1:11" ht="21.5" thickBot="1" x14ac:dyDescent="0.45">
      <c r="A170" s="885">
        <v>80427801</v>
      </c>
      <c r="B170" s="891" t="s">
        <v>566</v>
      </c>
      <c r="C170" s="858" t="s">
        <v>228</v>
      </c>
      <c r="D170" s="889" t="s">
        <v>97</v>
      </c>
      <c r="E170" s="858">
        <v>2020</v>
      </c>
      <c r="F170" s="890" t="s">
        <v>295</v>
      </c>
      <c r="G170" s="866" t="s">
        <v>32</v>
      </c>
      <c r="H170" s="868">
        <v>2E-3</v>
      </c>
      <c r="I170" s="866" t="s">
        <v>556</v>
      </c>
      <c r="J170" s="889">
        <v>56704</v>
      </c>
      <c r="K170" s="905"/>
    </row>
    <row r="171" spans="1:11" ht="21.5" thickBot="1" x14ac:dyDescent="0.45">
      <c r="A171" s="885">
        <v>80427901</v>
      </c>
      <c r="B171" s="891" t="s">
        <v>566</v>
      </c>
      <c r="C171" s="858" t="s">
        <v>228</v>
      </c>
      <c r="D171" s="889" t="s">
        <v>97</v>
      </c>
      <c r="E171" s="858">
        <v>2020</v>
      </c>
      <c r="F171" s="890" t="s">
        <v>295</v>
      </c>
      <c r="G171" s="866" t="s">
        <v>32</v>
      </c>
      <c r="H171" s="868">
        <v>2E-3</v>
      </c>
      <c r="I171" s="866" t="s">
        <v>556</v>
      </c>
      <c r="J171" s="889">
        <v>84424</v>
      </c>
      <c r="K171" s="905"/>
    </row>
    <row r="172" spans="1:11" ht="21.5" thickBot="1" x14ac:dyDescent="0.45">
      <c r="A172" s="885">
        <v>80428001</v>
      </c>
      <c r="B172" s="891" t="s">
        <v>566</v>
      </c>
      <c r="C172" s="858" t="s">
        <v>228</v>
      </c>
      <c r="D172" s="889" t="s">
        <v>97</v>
      </c>
      <c r="E172" s="858">
        <v>2020</v>
      </c>
      <c r="F172" s="890" t="s">
        <v>295</v>
      </c>
      <c r="G172" s="866" t="s">
        <v>32</v>
      </c>
      <c r="H172" s="868">
        <v>2E-3</v>
      </c>
      <c r="I172" s="866" t="s">
        <v>556</v>
      </c>
      <c r="J172" s="889">
        <v>89879</v>
      </c>
      <c r="K172" s="905"/>
    </row>
    <row r="173" spans="1:11" ht="21.5" thickBot="1" x14ac:dyDescent="0.45">
      <c r="A173" s="885">
        <v>80428101</v>
      </c>
      <c r="B173" s="891" t="s">
        <v>566</v>
      </c>
      <c r="C173" s="858" t="s">
        <v>228</v>
      </c>
      <c r="D173" s="889" t="s">
        <v>97</v>
      </c>
      <c r="E173" s="858">
        <v>2020</v>
      </c>
      <c r="F173" s="890" t="s">
        <v>295</v>
      </c>
      <c r="G173" s="866" t="s">
        <v>32</v>
      </c>
      <c r="H173" s="868">
        <v>2E-3</v>
      </c>
      <c r="I173" s="866" t="s">
        <v>556</v>
      </c>
      <c r="J173" s="889">
        <v>99348</v>
      </c>
      <c r="K173" s="905"/>
    </row>
    <row r="174" spans="1:11" ht="21.5" thickBot="1" x14ac:dyDescent="0.45">
      <c r="A174" s="885">
        <v>80428201</v>
      </c>
      <c r="B174" s="891" t="s">
        <v>566</v>
      </c>
      <c r="C174" s="858" t="s">
        <v>228</v>
      </c>
      <c r="D174" s="889" t="s">
        <v>97</v>
      </c>
      <c r="E174" s="858">
        <v>2020</v>
      </c>
      <c r="F174" s="890" t="s">
        <v>295</v>
      </c>
      <c r="G174" s="866" t="s">
        <v>32</v>
      </c>
      <c r="H174" s="868">
        <v>2E-3</v>
      </c>
      <c r="I174" s="866" t="s">
        <v>556</v>
      </c>
      <c r="J174" s="889">
        <v>103773</v>
      </c>
      <c r="K174" s="905"/>
    </row>
    <row r="175" spans="1:11" ht="21.5" thickBot="1" x14ac:dyDescent="0.45">
      <c r="A175" s="885">
        <v>80428301</v>
      </c>
      <c r="B175" s="891" t="s">
        <v>566</v>
      </c>
      <c r="C175" s="858" t="s">
        <v>228</v>
      </c>
      <c r="D175" s="889" t="s">
        <v>97</v>
      </c>
      <c r="E175" s="858">
        <v>2020</v>
      </c>
      <c r="F175" s="890" t="s">
        <v>295</v>
      </c>
      <c r="G175" s="866" t="s">
        <v>32</v>
      </c>
      <c r="H175" s="868">
        <v>2E-3</v>
      </c>
      <c r="I175" s="866" t="s">
        <v>556</v>
      </c>
      <c r="J175" s="889">
        <v>58439</v>
      </c>
      <c r="K175" s="905"/>
    </row>
    <row r="176" spans="1:11" ht="21.5" thickBot="1" x14ac:dyDescent="0.45">
      <c r="A176" s="885">
        <v>80428401</v>
      </c>
      <c r="B176" s="891" t="s">
        <v>566</v>
      </c>
      <c r="C176" s="858" t="s">
        <v>228</v>
      </c>
      <c r="D176" s="889" t="s">
        <v>97</v>
      </c>
      <c r="E176" s="858">
        <v>2020</v>
      </c>
      <c r="F176" s="890" t="s">
        <v>295</v>
      </c>
      <c r="G176" s="866" t="s">
        <v>32</v>
      </c>
      <c r="H176" s="868">
        <v>2E-3</v>
      </c>
      <c r="I176" s="866" t="s">
        <v>556</v>
      </c>
      <c r="J176" s="889">
        <v>53153</v>
      </c>
      <c r="K176" s="905"/>
    </row>
    <row r="177" spans="1:11" ht="21.5" thickBot="1" x14ac:dyDescent="0.45">
      <c r="A177" s="885">
        <v>80428501</v>
      </c>
      <c r="B177" s="891" t="s">
        <v>566</v>
      </c>
      <c r="C177" s="858" t="s">
        <v>228</v>
      </c>
      <c r="D177" s="889" t="s">
        <v>97</v>
      </c>
      <c r="E177" s="858">
        <v>2020</v>
      </c>
      <c r="F177" s="890" t="s">
        <v>295</v>
      </c>
      <c r="G177" s="866" t="s">
        <v>32</v>
      </c>
      <c r="H177" s="868">
        <v>2E-3</v>
      </c>
      <c r="I177" s="866" t="s">
        <v>556</v>
      </c>
      <c r="J177" s="889">
        <v>61124</v>
      </c>
      <c r="K177" s="905"/>
    </row>
    <row r="178" spans="1:11" ht="21.5" thickBot="1" x14ac:dyDescent="0.45">
      <c r="A178" s="885">
        <v>80428601</v>
      </c>
      <c r="B178" s="891" t="s">
        <v>566</v>
      </c>
      <c r="C178" s="858" t="s">
        <v>228</v>
      </c>
      <c r="D178" s="889" t="s">
        <v>97</v>
      </c>
      <c r="E178" s="858">
        <v>2020</v>
      </c>
      <c r="F178" s="890" t="s">
        <v>295</v>
      </c>
      <c r="G178" s="866" t="s">
        <v>32</v>
      </c>
      <c r="H178" s="868">
        <v>2E-3</v>
      </c>
      <c r="I178" s="866" t="s">
        <v>556</v>
      </c>
      <c r="J178" s="889">
        <v>74023</v>
      </c>
      <c r="K178" s="905"/>
    </row>
    <row r="179" spans="1:11" ht="21.5" thickBot="1" x14ac:dyDescent="0.45">
      <c r="A179" s="885">
        <v>80428701</v>
      </c>
      <c r="B179" s="891" t="s">
        <v>566</v>
      </c>
      <c r="C179" s="858" t="s">
        <v>228</v>
      </c>
      <c r="D179" s="889" t="s">
        <v>97</v>
      </c>
      <c r="E179" s="858">
        <v>2020</v>
      </c>
      <c r="F179" s="890" t="s">
        <v>295</v>
      </c>
      <c r="G179" s="866" t="s">
        <v>32</v>
      </c>
      <c r="H179" s="868">
        <v>2E-3</v>
      </c>
      <c r="I179" s="866" t="s">
        <v>556</v>
      </c>
      <c r="J179" s="889">
        <v>101877</v>
      </c>
      <c r="K179" s="905"/>
    </row>
    <row r="180" spans="1:11" ht="21.5" thickBot="1" x14ac:dyDescent="0.45">
      <c r="A180" s="887">
        <v>81564301</v>
      </c>
      <c r="B180" s="891" t="s">
        <v>579</v>
      </c>
      <c r="C180" s="858" t="s">
        <v>228</v>
      </c>
      <c r="D180" s="889" t="s">
        <v>97</v>
      </c>
      <c r="E180" s="860">
        <v>2020</v>
      </c>
      <c r="F180" s="890" t="s">
        <v>295</v>
      </c>
      <c r="G180" s="866" t="s">
        <v>32</v>
      </c>
      <c r="H180" s="868">
        <v>2E-3</v>
      </c>
      <c r="I180" s="866" t="s">
        <v>556</v>
      </c>
      <c r="J180" s="889">
        <v>69205</v>
      </c>
      <c r="K180" s="905"/>
    </row>
    <row r="181" spans="1:11" ht="21.5" thickBot="1" x14ac:dyDescent="0.45">
      <c r="A181" s="887">
        <v>81564401</v>
      </c>
      <c r="B181" s="891" t="s">
        <v>579</v>
      </c>
      <c r="C181" s="858" t="s">
        <v>228</v>
      </c>
      <c r="D181" s="889" t="s">
        <v>97</v>
      </c>
      <c r="E181" s="860">
        <v>2020</v>
      </c>
      <c r="F181" s="890" t="s">
        <v>295</v>
      </c>
      <c r="G181" s="866" t="s">
        <v>32</v>
      </c>
      <c r="H181" s="868">
        <v>2E-3</v>
      </c>
      <c r="I181" s="866" t="s">
        <v>556</v>
      </c>
      <c r="J181" s="889">
        <v>93394</v>
      </c>
      <c r="K181" s="905"/>
    </row>
    <row r="182" spans="1:11" ht="21.5" thickBot="1" x14ac:dyDescent="0.45">
      <c r="A182" s="887">
        <v>81564501</v>
      </c>
      <c r="B182" s="891" t="s">
        <v>579</v>
      </c>
      <c r="C182" s="858" t="s">
        <v>228</v>
      </c>
      <c r="D182" s="889" t="s">
        <v>97</v>
      </c>
      <c r="E182" s="860">
        <v>2020</v>
      </c>
      <c r="F182" s="890" t="s">
        <v>295</v>
      </c>
      <c r="G182" s="866" t="s">
        <v>32</v>
      </c>
      <c r="H182" s="868">
        <v>2E-3</v>
      </c>
      <c r="I182" s="866" t="s">
        <v>556</v>
      </c>
      <c r="J182" s="889">
        <v>48437</v>
      </c>
      <c r="K182" s="905"/>
    </row>
    <row r="183" spans="1:11" ht="21.5" thickBot="1" x14ac:dyDescent="0.45">
      <c r="A183" s="887">
        <v>81564601</v>
      </c>
      <c r="B183" s="891" t="s">
        <v>579</v>
      </c>
      <c r="C183" s="858" t="s">
        <v>228</v>
      </c>
      <c r="D183" s="889" t="s">
        <v>97</v>
      </c>
      <c r="E183" s="860">
        <v>2020</v>
      </c>
      <c r="F183" s="890" t="s">
        <v>295</v>
      </c>
      <c r="G183" s="866" t="s">
        <v>32</v>
      </c>
      <c r="H183" s="868">
        <v>2E-3</v>
      </c>
      <c r="I183" s="866" t="s">
        <v>556</v>
      </c>
      <c r="J183" s="889">
        <v>40354</v>
      </c>
      <c r="K183" s="905"/>
    </row>
    <row r="184" spans="1:11" ht="21.5" thickBot="1" x14ac:dyDescent="0.45">
      <c r="A184" s="887">
        <v>81564701</v>
      </c>
      <c r="B184" s="891" t="s">
        <v>579</v>
      </c>
      <c r="C184" s="858" t="s">
        <v>228</v>
      </c>
      <c r="D184" s="889" t="s">
        <v>97</v>
      </c>
      <c r="E184" s="860">
        <v>2020</v>
      </c>
      <c r="F184" s="890" t="s">
        <v>295</v>
      </c>
      <c r="G184" s="866" t="s">
        <v>32</v>
      </c>
      <c r="H184" s="868">
        <v>2E-3</v>
      </c>
      <c r="I184" s="866" t="s">
        <v>556</v>
      </c>
      <c r="J184" s="889">
        <v>48516</v>
      </c>
      <c r="K184" s="905"/>
    </row>
    <row r="185" spans="1:11" ht="21.5" thickBot="1" x14ac:dyDescent="0.45">
      <c r="A185" s="887">
        <v>81564801</v>
      </c>
      <c r="B185" s="891" t="s">
        <v>579</v>
      </c>
      <c r="C185" s="858" t="s">
        <v>228</v>
      </c>
      <c r="D185" s="889" t="s">
        <v>97</v>
      </c>
      <c r="E185" s="860">
        <v>2020</v>
      </c>
      <c r="F185" s="890" t="s">
        <v>295</v>
      </c>
      <c r="G185" s="866" t="s">
        <v>32</v>
      </c>
      <c r="H185" s="868">
        <v>2E-3</v>
      </c>
      <c r="I185" s="866" t="s">
        <v>556</v>
      </c>
      <c r="J185" s="889">
        <v>76283</v>
      </c>
      <c r="K185" s="905"/>
    </row>
    <row r="186" spans="1:11" ht="21.5" thickBot="1" x14ac:dyDescent="0.45">
      <c r="A186" s="887">
        <v>81564901</v>
      </c>
      <c r="B186" s="891" t="s">
        <v>579</v>
      </c>
      <c r="C186" s="858" t="s">
        <v>228</v>
      </c>
      <c r="D186" s="889" t="s">
        <v>97</v>
      </c>
      <c r="E186" s="860">
        <v>2020</v>
      </c>
      <c r="F186" s="890" t="s">
        <v>295</v>
      </c>
      <c r="G186" s="866" t="s">
        <v>32</v>
      </c>
      <c r="H186" s="868">
        <v>2E-3</v>
      </c>
      <c r="I186" s="866" t="s">
        <v>556</v>
      </c>
      <c r="J186" s="889">
        <v>34697</v>
      </c>
      <c r="K186" s="905"/>
    </row>
    <row r="187" spans="1:11" ht="21.5" thickBot="1" x14ac:dyDescent="0.45">
      <c r="A187" s="887">
        <v>81565001</v>
      </c>
      <c r="B187" s="891" t="s">
        <v>579</v>
      </c>
      <c r="C187" s="858" t="s">
        <v>228</v>
      </c>
      <c r="D187" s="889" t="s">
        <v>97</v>
      </c>
      <c r="E187" s="860">
        <v>2020</v>
      </c>
      <c r="F187" s="890" t="s">
        <v>295</v>
      </c>
      <c r="G187" s="866" t="s">
        <v>32</v>
      </c>
      <c r="H187" s="868">
        <v>2E-3</v>
      </c>
      <c r="I187" s="866" t="s">
        <v>556</v>
      </c>
      <c r="J187" s="889">
        <v>33922</v>
      </c>
      <c r="K187" s="905"/>
    </row>
    <row r="188" spans="1:11" ht="21.5" thickBot="1" x14ac:dyDescent="0.45">
      <c r="A188" s="887">
        <v>81565101</v>
      </c>
      <c r="B188" s="891" t="s">
        <v>579</v>
      </c>
      <c r="C188" s="858" t="s">
        <v>228</v>
      </c>
      <c r="D188" s="889" t="s">
        <v>97</v>
      </c>
      <c r="E188" s="860">
        <v>2020</v>
      </c>
      <c r="F188" s="890" t="s">
        <v>295</v>
      </c>
      <c r="G188" s="866" t="s">
        <v>32</v>
      </c>
      <c r="H188" s="868">
        <v>2E-3</v>
      </c>
      <c r="I188" s="866" t="s">
        <v>556</v>
      </c>
      <c r="J188" s="889">
        <v>58824</v>
      </c>
      <c r="K188" s="905"/>
    </row>
    <row r="189" spans="1:11" ht="21.5" thickBot="1" x14ac:dyDescent="0.45">
      <c r="A189" s="887">
        <v>81565201</v>
      </c>
      <c r="B189" s="891" t="s">
        <v>579</v>
      </c>
      <c r="C189" s="858" t="s">
        <v>228</v>
      </c>
      <c r="D189" s="889" t="s">
        <v>97</v>
      </c>
      <c r="E189" s="860">
        <v>2020</v>
      </c>
      <c r="F189" s="890" t="s">
        <v>295</v>
      </c>
      <c r="G189" s="866" t="s">
        <v>32</v>
      </c>
      <c r="H189" s="868">
        <v>2E-3</v>
      </c>
      <c r="I189" s="866" t="s">
        <v>556</v>
      </c>
      <c r="J189" s="889">
        <v>32952</v>
      </c>
      <c r="K189" s="905"/>
    </row>
    <row r="190" spans="1:11" ht="21.5" thickBot="1" x14ac:dyDescent="0.45">
      <c r="A190" s="887">
        <v>81565301</v>
      </c>
      <c r="B190" s="891" t="s">
        <v>579</v>
      </c>
      <c r="C190" s="858" t="s">
        <v>228</v>
      </c>
      <c r="D190" s="889" t="s">
        <v>97</v>
      </c>
      <c r="E190" s="860">
        <v>2020</v>
      </c>
      <c r="F190" s="890" t="s">
        <v>295</v>
      </c>
      <c r="G190" s="866" t="s">
        <v>32</v>
      </c>
      <c r="H190" s="868">
        <v>2E-3</v>
      </c>
      <c r="I190" s="866" t="s">
        <v>556</v>
      </c>
      <c r="J190" s="889">
        <v>32422</v>
      </c>
      <c r="K190" s="905"/>
    </row>
    <row r="191" spans="1:11" ht="21.5" thickBot="1" x14ac:dyDescent="0.45">
      <c r="A191" s="887">
        <v>81565401</v>
      </c>
      <c r="B191" s="891" t="s">
        <v>579</v>
      </c>
      <c r="C191" s="858" t="s">
        <v>228</v>
      </c>
      <c r="D191" s="889" t="s">
        <v>97</v>
      </c>
      <c r="E191" s="860">
        <v>2020</v>
      </c>
      <c r="F191" s="890" t="s">
        <v>295</v>
      </c>
      <c r="G191" s="866" t="s">
        <v>32</v>
      </c>
      <c r="H191" s="868">
        <v>2E-3</v>
      </c>
      <c r="I191" s="866" t="s">
        <v>556</v>
      </c>
      <c r="J191" s="889">
        <v>42861</v>
      </c>
      <c r="K191" s="905"/>
    </row>
    <row r="192" spans="1:11" ht="21.5" thickBot="1" x14ac:dyDescent="0.45">
      <c r="A192" s="887">
        <v>81565501</v>
      </c>
      <c r="B192" s="891" t="s">
        <v>579</v>
      </c>
      <c r="C192" s="858" t="s">
        <v>228</v>
      </c>
      <c r="D192" s="889" t="s">
        <v>97</v>
      </c>
      <c r="E192" s="860">
        <v>2020</v>
      </c>
      <c r="F192" s="890" t="s">
        <v>295</v>
      </c>
      <c r="G192" s="866" t="s">
        <v>32</v>
      </c>
      <c r="H192" s="868">
        <v>2E-3</v>
      </c>
      <c r="I192" s="866" t="s">
        <v>556</v>
      </c>
      <c r="J192" s="889">
        <v>64258</v>
      </c>
      <c r="K192" s="905"/>
    </row>
    <row r="193" spans="1:11" ht="21.5" thickBot="1" x14ac:dyDescent="0.45">
      <c r="A193" s="887">
        <v>81565601</v>
      </c>
      <c r="B193" s="891" t="s">
        <v>579</v>
      </c>
      <c r="C193" s="858" t="s">
        <v>228</v>
      </c>
      <c r="D193" s="889" t="s">
        <v>97</v>
      </c>
      <c r="E193" s="860">
        <v>2020</v>
      </c>
      <c r="F193" s="890" t="s">
        <v>295</v>
      </c>
      <c r="G193" s="866" t="s">
        <v>32</v>
      </c>
      <c r="H193" s="868">
        <v>2E-3</v>
      </c>
      <c r="I193" s="866" t="s">
        <v>556</v>
      </c>
      <c r="J193" s="889">
        <v>43025</v>
      </c>
      <c r="K193" s="905"/>
    </row>
    <row r="194" spans="1:11" ht="21.5" thickBot="1" x14ac:dyDescent="0.45">
      <c r="A194" s="887">
        <v>81565701</v>
      </c>
      <c r="B194" s="891" t="s">
        <v>579</v>
      </c>
      <c r="C194" s="858" t="s">
        <v>228</v>
      </c>
      <c r="D194" s="889" t="s">
        <v>97</v>
      </c>
      <c r="E194" s="860">
        <v>2020</v>
      </c>
      <c r="F194" s="890" t="s">
        <v>295</v>
      </c>
      <c r="G194" s="866" t="s">
        <v>32</v>
      </c>
      <c r="H194" s="868">
        <v>2E-3</v>
      </c>
      <c r="I194" s="866" t="s">
        <v>556</v>
      </c>
      <c r="J194" s="889">
        <v>31416</v>
      </c>
      <c r="K194" s="905"/>
    </row>
    <row r="195" spans="1:11" ht="21.5" thickBot="1" x14ac:dyDescent="0.45">
      <c r="A195" s="887">
        <v>81565801</v>
      </c>
      <c r="B195" s="891" t="s">
        <v>579</v>
      </c>
      <c r="C195" s="858" t="s">
        <v>228</v>
      </c>
      <c r="D195" s="889" t="s">
        <v>97</v>
      </c>
      <c r="E195" s="860">
        <v>2020</v>
      </c>
      <c r="F195" s="890" t="s">
        <v>295</v>
      </c>
      <c r="G195" s="866" t="s">
        <v>32</v>
      </c>
      <c r="H195" s="868">
        <v>2E-3</v>
      </c>
      <c r="I195" s="866" t="s">
        <v>556</v>
      </c>
      <c r="J195" s="889">
        <v>35740</v>
      </c>
      <c r="K195" s="905"/>
    </row>
    <row r="196" spans="1:11" ht="21.5" thickBot="1" x14ac:dyDescent="0.45">
      <c r="A196" s="887">
        <v>81565901</v>
      </c>
      <c r="B196" s="891" t="s">
        <v>579</v>
      </c>
      <c r="C196" s="858" t="s">
        <v>228</v>
      </c>
      <c r="D196" s="889" t="s">
        <v>97</v>
      </c>
      <c r="E196" s="860">
        <v>2020</v>
      </c>
      <c r="F196" s="890" t="s">
        <v>295</v>
      </c>
      <c r="G196" s="866" t="s">
        <v>32</v>
      </c>
      <c r="H196" s="868">
        <v>2E-3</v>
      </c>
      <c r="I196" s="866" t="s">
        <v>556</v>
      </c>
      <c r="J196" s="889">
        <v>48151</v>
      </c>
      <c r="K196" s="905"/>
    </row>
    <row r="197" spans="1:11" ht="21.5" thickBot="1" x14ac:dyDescent="0.45">
      <c r="A197" s="887">
        <v>81566001</v>
      </c>
      <c r="B197" s="891" t="s">
        <v>579</v>
      </c>
      <c r="C197" s="858" t="s">
        <v>228</v>
      </c>
      <c r="D197" s="889" t="s">
        <v>97</v>
      </c>
      <c r="E197" s="860">
        <v>2020</v>
      </c>
      <c r="F197" s="890" t="s">
        <v>295</v>
      </c>
      <c r="G197" s="866" t="s">
        <v>32</v>
      </c>
      <c r="H197" s="868">
        <v>2E-3</v>
      </c>
      <c r="I197" s="866" t="s">
        <v>556</v>
      </c>
      <c r="J197" s="889">
        <v>47536</v>
      </c>
      <c r="K197" s="905"/>
    </row>
    <row r="198" spans="1:11" ht="21.5" thickBot="1" x14ac:dyDescent="0.45">
      <c r="A198" s="887">
        <v>81566101</v>
      </c>
      <c r="B198" s="891" t="s">
        <v>579</v>
      </c>
      <c r="C198" s="858" t="s">
        <v>228</v>
      </c>
      <c r="D198" s="889" t="s">
        <v>97</v>
      </c>
      <c r="E198" s="860">
        <v>2020</v>
      </c>
      <c r="F198" s="890" t="s">
        <v>295</v>
      </c>
      <c r="G198" s="866" t="s">
        <v>32</v>
      </c>
      <c r="H198" s="868">
        <v>2E-3</v>
      </c>
      <c r="I198" s="866" t="s">
        <v>556</v>
      </c>
      <c r="J198" s="889">
        <v>48672</v>
      </c>
      <c r="K198" s="905"/>
    </row>
    <row r="199" spans="1:11" ht="21.5" thickBot="1" x14ac:dyDescent="0.45">
      <c r="A199" s="887">
        <v>81566201</v>
      </c>
      <c r="B199" s="891" t="s">
        <v>579</v>
      </c>
      <c r="C199" s="858" t="s">
        <v>228</v>
      </c>
      <c r="D199" s="889" t="s">
        <v>97</v>
      </c>
      <c r="E199" s="860">
        <v>2020</v>
      </c>
      <c r="F199" s="890" t="s">
        <v>295</v>
      </c>
      <c r="G199" s="866" t="s">
        <v>32</v>
      </c>
      <c r="H199" s="868">
        <v>2E-3</v>
      </c>
      <c r="I199" s="866" t="s">
        <v>556</v>
      </c>
      <c r="J199" s="889">
        <v>38206</v>
      </c>
      <c r="K199" s="905"/>
    </row>
    <row r="200" spans="1:11" ht="21.5" thickBot="1" x14ac:dyDescent="0.45">
      <c r="A200" s="887">
        <v>81566301</v>
      </c>
      <c r="B200" s="891" t="s">
        <v>579</v>
      </c>
      <c r="C200" s="858" t="s">
        <v>228</v>
      </c>
      <c r="D200" s="889" t="s">
        <v>97</v>
      </c>
      <c r="E200" s="860">
        <v>2020</v>
      </c>
      <c r="F200" s="890" t="s">
        <v>295</v>
      </c>
      <c r="G200" s="866" t="s">
        <v>32</v>
      </c>
      <c r="H200" s="868">
        <v>2E-3</v>
      </c>
      <c r="I200" s="866" t="s">
        <v>556</v>
      </c>
      <c r="J200" s="889">
        <v>38919</v>
      </c>
      <c r="K200" s="905"/>
    </row>
    <row r="201" spans="1:11" ht="21.5" thickBot="1" x14ac:dyDescent="0.45">
      <c r="A201" s="887">
        <v>81566401</v>
      </c>
      <c r="B201" s="891" t="s">
        <v>579</v>
      </c>
      <c r="C201" s="858" t="s">
        <v>228</v>
      </c>
      <c r="D201" s="889" t="s">
        <v>97</v>
      </c>
      <c r="E201" s="860">
        <v>2020</v>
      </c>
      <c r="F201" s="890" t="s">
        <v>295</v>
      </c>
      <c r="G201" s="866" t="s">
        <v>32</v>
      </c>
      <c r="H201" s="868">
        <v>2E-3</v>
      </c>
      <c r="I201" s="866" t="s">
        <v>556</v>
      </c>
      <c r="J201" s="889">
        <v>42945</v>
      </c>
      <c r="K201" s="905"/>
    </row>
    <row r="202" spans="1:11" ht="21.5" thickBot="1" x14ac:dyDescent="0.45">
      <c r="A202" s="887">
        <v>81566501</v>
      </c>
      <c r="B202" s="891" t="s">
        <v>579</v>
      </c>
      <c r="C202" s="858" t="s">
        <v>228</v>
      </c>
      <c r="D202" s="889" t="s">
        <v>97</v>
      </c>
      <c r="E202" s="860">
        <v>2020</v>
      </c>
      <c r="F202" s="890" t="s">
        <v>295</v>
      </c>
      <c r="G202" s="866" t="s">
        <v>32</v>
      </c>
      <c r="H202" s="868">
        <v>2E-3</v>
      </c>
      <c r="I202" s="866" t="s">
        <v>556</v>
      </c>
      <c r="J202" s="889">
        <v>46106</v>
      </c>
      <c r="K202" s="905"/>
    </row>
    <row r="203" spans="1:11" ht="21.5" thickBot="1" x14ac:dyDescent="0.45">
      <c r="A203" s="887">
        <v>81566601</v>
      </c>
      <c r="B203" s="891" t="s">
        <v>579</v>
      </c>
      <c r="C203" s="858" t="s">
        <v>228</v>
      </c>
      <c r="D203" s="889" t="s">
        <v>97</v>
      </c>
      <c r="E203" s="860">
        <v>2020</v>
      </c>
      <c r="F203" s="890" t="s">
        <v>295</v>
      </c>
      <c r="G203" s="866" t="s">
        <v>32</v>
      </c>
      <c r="H203" s="868">
        <v>2E-3</v>
      </c>
      <c r="I203" s="866" t="s">
        <v>556</v>
      </c>
      <c r="J203" s="889">
        <v>99848</v>
      </c>
      <c r="K203" s="905"/>
    </row>
    <row r="204" spans="1:11" ht="21.5" thickBot="1" x14ac:dyDescent="0.45">
      <c r="A204" s="887">
        <v>81566701</v>
      </c>
      <c r="B204" s="891" t="s">
        <v>579</v>
      </c>
      <c r="C204" s="858" t="s">
        <v>228</v>
      </c>
      <c r="D204" s="889" t="s">
        <v>97</v>
      </c>
      <c r="E204" s="860">
        <v>2021</v>
      </c>
      <c r="F204" s="890" t="s">
        <v>295</v>
      </c>
      <c r="G204" s="866" t="s">
        <v>32</v>
      </c>
      <c r="H204" s="868">
        <v>2E-3</v>
      </c>
      <c r="I204" s="866" t="s">
        <v>556</v>
      </c>
      <c r="J204" s="889">
        <v>51594</v>
      </c>
      <c r="K204" s="905"/>
    </row>
    <row r="205" spans="1:11" ht="21.5" thickBot="1" x14ac:dyDescent="0.45">
      <c r="A205" s="887">
        <v>81566801</v>
      </c>
      <c r="B205" s="891" t="s">
        <v>579</v>
      </c>
      <c r="C205" s="858" t="s">
        <v>228</v>
      </c>
      <c r="D205" s="889" t="s">
        <v>97</v>
      </c>
      <c r="E205" s="860">
        <v>2021</v>
      </c>
      <c r="F205" s="890" t="s">
        <v>295</v>
      </c>
      <c r="G205" s="866" t="s">
        <v>32</v>
      </c>
      <c r="H205" s="868">
        <v>2E-3</v>
      </c>
      <c r="I205" s="866" t="s">
        <v>556</v>
      </c>
      <c r="J205" s="889">
        <v>38854</v>
      </c>
      <c r="K205" s="905"/>
    </row>
    <row r="206" spans="1:11" ht="21.5" thickBot="1" x14ac:dyDescent="0.45">
      <c r="A206" s="887">
        <v>81566901</v>
      </c>
      <c r="B206" s="891" t="s">
        <v>579</v>
      </c>
      <c r="C206" s="858" t="s">
        <v>228</v>
      </c>
      <c r="D206" s="889" t="s">
        <v>97</v>
      </c>
      <c r="E206" s="860">
        <v>2021</v>
      </c>
      <c r="F206" s="890" t="s">
        <v>295</v>
      </c>
      <c r="G206" s="866" t="s">
        <v>32</v>
      </c>
      <c r="H206" s="868">
        <v>2E-3</v>
      </c>
      <c r="I206" s="866" t="s">
        <v>556</v>
      </c>
      <c r="J206" s="889">
        <v>112916</v>
      </c>
      <c r="K206" s="905"/>
    </row>
    <row r="207" spans="1:11" ht="21.5" thickBot="1" x14ac:dyDescent="0.45">
      <c r="A207" s="887">
        <v>81567001</v>
      </c>
      <c r="B207" s="891" t="s">
        <v>579</v>
      </c>
      <c r="C207" s="858" t="s">
        <v>228</v>
      </c>
      <c r="D207" s="889" t="s">
        <v>97</v>
      </c>
      <c r="E207" s="860">
        <v>2021</v>
      </c>
      <c r="F207" s="890" t="s">
        <v>295</v>
      </c>
      <c r="G207" s="866" t="s">
        <v>32</v>
      </c>
      <c r="H207" s="868">
        <v>2E-3</v>
      </c>
      <c r="I207" s="866" t="s">
        <v>556</v>
      </c>
      <c r="J207" s="889">
        <v>49013</v>
      </c>
      <c r="K207" s="905"/>
    </row>
    <row r="208" spans="1:11" ht="21.5" thickBot="1" x14ac:dyDescent="0.45">
      <c r="A208" s="887">
        <v>81567101</v>
      </c>
      <c r="B208" s="891" t="s">
        <v>579</v>
      </c>
      <c r="C208" s="858" t="s">
        <v>228</v>
      </c>
      <c r="D208" s="889" t="s">
        <v>97</v>
      </c>
      <c r="E208" s="860">
        <v>2021</v>
      </c>
      <c r="F208" s="890" t="s">
        <v>295</v>
      </c>
      <c r="G208" s="866" t="s">
        <v>32</v>
      </c>
      <c r="H208" s="868">
        <v>2E-3</v>
      </c>
      <c r="I208" s="866" t="s">
        <v>556</v>
      </c>
      <c r="J208" s="889">
        <v>38909</v>
      </c>
      <c r="K208" s="905"/>
    </row>
    <row r="209" spans="1:11" ht="21.5" thickBot="1" x14ac:dyDescent="0.45">
      <c r="A209" s="887">
        <v>81567201</v>
      </c>
      <c r="B209" s="891" t="s">
        <v>579</v>
      </c>
      <c r="C209" s="858" t="s">
        <v>228</v>
      </c>
      <c r="D209" s="889" t="s">
        <v>97</v>
      </c>
      <c r="E209" s="860">
        <v>2021</v>
      </c>
      <c r="F209" s="890" t="s">
        <v>295</v>
      </c>
      <c r="G209" s="866" t="s">
        <v>32</v>
      </c>
      <c r="H209" s="868">
        <v>2E-3</v>
      </c>
      <c r="I209" s="866" t="s">
        <v>556</v>
      </c>
      <c r="J209" s="889">
        <v>40685</v>
      </c>
      <c r="K209" s="905"/>
    </row>
    <row r="210" spans="1:11" ht="21.5" thickBot="1" x14ac:dyDescent="0.45">
      <c r="A210" s="887">
        <v>81567301</v>
      </c>
      <c r="B210" s="891" t="s">
        <v>579</v>
      </c>
      <c r="C210" s="858" t="s">
        <v>228</v>
      </c>
      <c r="D210" s="889" t="s">
        <v>97</v>
      </c>
      <c r="E210" s="860">
        <v>2021</v>
      </c>
      <c r="F210" s="890" t="s">
        <v>295</v>
      </c>
      <c r="G210" s="866" t="s">
        <v>32</v>
      </c>
      <c r="H210" s="868">
        <v>2E-3</v>
      </c>
      <c r="I210" s="866" t="s">
        <v>556</v>
      </c>
      <c r="J210" s="889">
        <v>43150</v>
      </c>
      <c r="K210" s="905"/>
    </row>
    <row r="211" spans="1:11" ht="21.5" thickBot="1" x14ac:dyDescent="0.45">
      <c r="A211" s="887">
        <v>81567401</v>
      </c>
      <c r="B211" s="891" t="s">
        <v>579</v>
      </c>
      <c r="C211" s="858" t="s">
        <v>228</v>
      </c>
      <c r="D211" s="889" t="s">
        <v>97</v>
      </c>
      <c r="E211" s="860">
        <v>2021</v>
      </c>
      <c r="F211" s="890" t="s">
        <v>295</v>
      </c>
      <c r="G211" s="866" t="s">
        <v>32</v>
      </c>
      <c r="H211" s="868">
        <v>2E-3</v>
      </c>
      <c r="I211" s="866" t="s">
        <v>556</v>
      </c>
      <c r="J211" s="889">
        <v>38822</v>
      </c>
      <c r="K211" s="905"/>
    </row>
    <row r="212" spans="1:11" ht="19" thickBot="1" x14ac:dyDescent="0.5">
      <c r="A212" s="866"/>
      <c r="B212" s="866"/>
      <c r="C212" s="866"/>
      <c r="D212" s="866"/>
      <c r="E212" s="867"/>
      <c r="F212" s="866"/>
      <c r="G212" s="866"/>
      <c r="H212" s="869" t="str">
        <f t="array" ref="H212">IF(ISERROR(INDEX(גיליון3!$U$13:$X$27,MATCH('דיווח פרטני'!G212,גיליון3!$T$13:$T$27,0),MATCH('דיווח פרטני'!C212,גיליון3!$U$12:$X$12,0)))," ", INDEX(גיליון3!$U$13:$X$27,MATCH('דיווח פרטני'!G212,גיליון3!$T$13:$T$27,0),MATCH('דיווח פרטני'!C212,גיליון3!$U$12:$X$12,0)))</f>
        <v xml:space="preserve"> </v>
      </c>
      <c r="I212" s="866"/>
      <c r="J212" s="866"/>
      <c r="K212" s="905"/>
    </row>
    <row r="213" spans="1:11" ht="19" thickBot="1" x14ac:dyDescent="0.5">
      <c r="A213" s="866"/>
      <c r="B213" s="866"/>
      <c r="C213" s="866"/>
      <c r="D213" s="866"/>
      <c r="E213" s="867"/>
      <c r="F213" s="866"/>
      <c r="G213" s="866"/>
      <c r="H213" s="869" t="str">
        <f t="array" ref="H213">IF(ISERROR(INDEX(גיליון3!$U$13:$X$27,MATCH('דיווח פרטני'!G213,גיליון3!$T$13:$T$27,0),MATCH('דיווח פרטני'!C213,גיליון3!$U$12:$X$12,0)))," ", INDEX(גיליון3!$U$13:$X$27,MATCH('דיווח פרטני'!G213,גיליון3!$T$13:$T$27,0),MATCH('דיווח פרטני'!C213,גיליון3!$U$12:$X$12,0)))</f>
        <v xml:space="preserve"> </v>
      </c>
      <c r="I213" s="866"/>
      <c r="J213" s="866"/>
      <c r="K213" s="905"/>
    </row>
    <row r="214" spans="1:11" ht="19" thickBot="1" x14ac:dyDescent="0.5">
      <c r="A214" s="866"/>
      <c r="B214" s="866"/>
      <c r="C214" s="866"/>
      <c r="D214" s="866"/>
      <c r="E214" s="867"/>
      <c r="F214" s="866"/>
      <c r="G214" s="866"/>
      <c r="H214" s="869" t="str">
        <f t="array" ref="H214">IF(ISERROR(INDEX(גיליון3!$U$13:$X$27,MATCH('דיווח פרטני'!G214,גיליון3!$T$13:$T$27,0),MATCH('דיווח פרטני'!C214,גיליון3!$U$12:$X$12,0)))," ", INDEX(גיליון3!$U$13:$X$27,MATCH('דיווח פרטני'!G214,גיליון3!$T$13:$T$27,0),MATCH('דיווח פרטני'!C214,גיליון3!$U$12:$X$12,0)))</f>
        <v xml:space="preserve"> </v>
      </c>
      <c r="I214" s="866"/>
      <c r="J214" s="866"/>
      <c r="K214" s="905"/>
    </row>
    <row r="215" spans="1:11" ht="19" thickBot="1" x14ac:dyDescent="0.5">
      <c r="A215" s="866"/>
      <c r="B215" s="866"/>
      <c r="C215" s="866"/>
      <c r="D215" s="866"/>
      <c r="E215" s="867"/>
      <c r="F215" s="866"/>
      <c r="G215" s="866"/>
      <c r="H215" s="869" t="str">
        <f t="array" ref="H215">IF(ISERROR(INDEX(גיליון3!$U$13:$X$27,MATCH('דיווח פרטני'!G215,גיליון3!$T$13:$T$27,0),MATCH('דיווח פרטני'!C215,גיליון3!$U$12:$X$12,0)))," ", INDEX(גיליון3!$U$13:$X$27,MATCH('דיווח פרטני'!G215,גיליון3!$T$13:$T$27,0),MATCH('דיווח פרטני'!C215,גיליון3!$U$12:$X$12,0)))</f>
        <v xml:space="preserve"> </v>
      </c>
      <c r="I215" s="866"/>
      <c r="J215" s="866"/>
      <c r="K215" s="905"/>
    </row>
    <row r="216" spans="1:11" ht="19" thickBot="1" x14ac:dyDescent="0.5">
      <c r="A216" s="866"/>
      <c r="B216" s="866"/>
      <c r="C216" s="866"/>
      <c r="D216" s="866"/>
      <c r="E216" s="867"/>
      <c r="F216" s="866"/>
      <c r="G216" s="866"/>
      <c r="H216" s="869" t="str">
        <f t="array" ref="H216">IF(ISERROR(INDEX(גיליון3!$U$13:$X$27,MATCH('דיווח פרטני'!G216,גיליון3!$T$13:$T$27,0),MATCH('דיווח פרטני'!C216,גיליון3!$U$12:$X$12,0)))," ", INDEX(גיליון3!$U$13:$X$27,MATCH('דיווח פרטני'!G216,גיליון3!$T$13:$T$27,0),MATCH('דיווח פרטני'!C216,גיליון3!$U$12:$X$12,0)))</f>
        <v xml:space="preserve"> </v>
      </c>
      <c r="I216" s="866"/>
      <c r="J216" s="866"/>
      <c r="K216" s="905"/>
    </row>
    <row r="217" spans="1:11" ht="19" thickBot="1" x14ac:dyDescent="0.5">
      <c r="A217" s="866"/>
      <c r="B217" s="866"/>
      <c r="C217" s="866"/>
      <c r="D217" s="866"/>
      <c r="E217" s="867"/>
      <c r="F217" s="866"/>
      <c r="G217" s="866"/>
      <c r="H217" s="869" t="str">
        <f t="array" ref="H217">IF(ISERROR(INDEX(גיליון3!$U$13:$X$27,MATCH('דיווח פרטני'!G217,גיליון3!$T$13:$T$27,0),MATCH('דיווח פרטני'!C217,גיליון3!$U$12:$X$12,0)))," ", INDEX(גיליון3!$U$13:$X$27,MATCH('דיווח פרטני'!G217,גיליון3!$T$13:$T$27,0),MATCH('דיווח פרטני'!C217,גיליון3!$U$12:$X$12,0)))</f>
        <v xml:space="preserve"> </v>
      </c>
      <c r="I217" s="866"/>
      <c r="J217" s="866"/>
      <c r="K217" s="905"/>
    </row>
    <row r="218" spans="1:11" ht="19" thickBot="1" x14ac:dyDescent="0.5">
      <c r="A218" s="866"/>
      <c r="B218" s="866"/>
      <c r="C218" s="866"/>
      <c r="D218" s="866"/>
      <c r="E218" s="867"/>
      <c r="F218" s="866"/>
      <c r="G218" s="866"/>
      <c r="H218" s="869" t="str">
        <f t="array" ref="H218">IF(ISERROR(INDEX(גיליון3!$U$13:$X$27,MATCH('דיווח פרטני'!G218,גיליון3!$T$13:$T$27,0),MATCH('דיווח פרטני'!C218,גיליון3!$U$12:$X$12,0)))," ", INDEX(גיליון3!$U$13:$X$27,MATCH('דיווח פרטני'!G218,גיליון3!$T$13:$T$27,0),MATCH('דיווח פרטני'!C218,גיליון3!$U$12:$X$12,0)))</f>
        <v xml:space="preserve"> </v>
      </c>
      <c r="I218" s="866"/>
      <c r="J218" s="866"/>
      <c r="K218" s="906">
        <f>SUM(J6:J211)</f>
        <v>12979477</v>
      </c>
    </row>
    <row r="219" spans="1:11" ht="19" thickBot="1" x14ac:dyDescent="0.5">
      <c r="A219" s="866"/>
      <c r="B219" s="866"/>
      <c r="C219" s="866"/>
      <c r="D219" s="866"/>
      <c r="E219" s="867"/>
      <c r="F219" s="866"/>
      <c r="G219" s="866"/>
      <c r="H219" s="869" t="str">
        <f t="array" ref="H219">IF(ISERROR(INDEX(גיליון3!$U$13:$X$27,MATCH('דיווח פרטני'!G219,גיליון3!$T$13:$T$27,0),MATCH('דיווח פרטני'!C219,גיליון3!$U$12:$X$12,0)))," ", INDEX(גיליון3!$U$13:$X$27,MATCH('דיווח פרטני'!G219,גיליון3!$T$13:$T$27,0),MATCH('דיווח פרטני'!C219,גיליון3!$U$12:$X$12,0)))</f>
        <v xml:space="preserve"> </v>
      </c>
      <c r="I219" s="866"/>
      <c r="J219" s="866"/>
      <c r="K219" s="905"/>
    </row>
    <row r="220" spans="1:11" ht="19" thickBot="1" x14ac:dyDescent="0.5">
      <c r="A220" s="866"/>
      <c r="B220" s="866"/>
      <c r="C220" s="866"/>
      <c r="D220" s="866"/>
      <c r="E220" s="867"/>
      <c r="F220" s="866"/>
      <c r="G220" s="866"/>
      <c r="H220" s="869" t="str">
        <f t="array" ref="H220">IF(ISERROR(INDEX(גיליון3!$U$13:$X$27,MATCH('דיווח פרטני'!G220,גיליון3!$T$13:$T$27,0),MATCH('דיווח פרטני'!C220,גיליון3!$U$12:$X$12,0)))," ", INDEX(גיליון3!$U$13:$X$27,MATCH('דיווח פרטני'!G220,גיליון3!$T$13:$T$27,0),MATCH('דיווח פרטני'!C220,גיליון3!$U$12:$X$12,0)))</f>
        <v xml:space="preserve"> </v>
      </c>
      <c r="I220" s="866"/>
      <c r="J220" s="866"/>
      <c r="K220" s="905"/>
    </row>
    <row r="221" spans="1:11" ht="19" thickBot="1" x14ac:dyDescent="0.5">
      <c r="A221" s="866"/>
      <c r="B221" s="866"/>
      <c r="C221" s="866"/>
      <c r="D221" s="866"/>
      <c r="E221" s="867"/>
      <c r="F221" s="866"/>
      <c r="G221" s="866"/>
      <c r="H221" s="869" t="str">
        <f t="array" ref="H221">IF(ISERROR(INDEX(גיליון3!$U$13:$X$27,MATCH('דיווח פרטני'!G221,גיליון3!$T$13:$T$27,0),MATCH('דיווח פרטני'!C221,גיליון3!$U$12:$X$12,0)))," ", INDEX(גיליון3!$U$13:$X$27,MATCH('דיווח פרטני'!G221,גיליון3!$T$13:$T$27,0),MATCH('דיווח פרטני'!C221,גיליון3!$U$12:$X$12,0)))</f>
        <v xml:space="preserve"> </v>
      </c>
      <c r="I221" s="866"/>
      <c r="J221" s="866"/>
      <c r="K221" s="905"/>
    </row>
    <row r="222" spans="1:11" ht="19" thickBot="1" x14ac:dyDescent="0.5">
      <c r="A222" s="866"/>
      <c r="B222" s="866"/>
      <c r="C222" s="866"/>
      <c r="D222" s="866"/>
      <c r="E222" s="867"/>
      <c r="F222" s="866"/>
      <c r="G222" s="866"/>
      <c r="H222" s="869" t="str">
        <f t="array" ref="H222">IF(ISERROR(INDEX(גיליון3!$U$13:$X$27,MATCH('דיווח פרטני'!G222,גיליון3!$T$13:$T$27,0),MATCH('דיווח פרטני'!C222,גיליון3!$U$12:$X$12,0)))," ", INDEX(גיליון3!$U$13:$X$27,MATCH('דיווח פרטני'!G222,גיליון3!$T$13:$T$27,0),MATCH('דיווח פרטני'!C222,גיליון3!$U$12:$X$12,0)))</f>
        <v xml:space="preserve"> </v>
      </c>
      <c r="I222" s="866"/>
      <c r="J222" s="866"/>
      <c r="K222" s="905"/>
    </row>
    <row r="223" spans="1:11" ht="19" thickBot="1" x14ac:dyDescent="0.5">
      <c r="A223" s="866"/>
      <c r="B223" s="866"/>
      <c r="C223" s="866"/>
      <c r="D223" s="866"/>
      <c r="E223" s="867"/>
      <c r="F223" s="866"/>
      <c r="G223" s="866"/>
      <c r="H223" s="869" t="str">
        <f t="array" ref="H223">IF(ISERROR(INDEX(גיליון3!$U$13:$X$27,MATCH('דיווח פרטני'!G223,גיליון3!$T$13:$T$27,0),MATCH('דיווח פרטני'!C223,גיליון3!$U$12:$X$12,0)))," ", INDEX(גיליון3!$U$13:$X$27,MATCH('דיווח פרטני'!G223,גיליון3!$T$13:$T$27,0),MATCH('דיווח פרטני'!C223,גיליון3!$U$12:$X$12,0)))</f>
        <v xml:space="preserve"> </v>
      </c>
      <c r="I223" s="866"/>
      <c r="J223" s="866"/>
      <c r="K223" s="905"/>
    </row>
    <row r="224" spans="1:11" ht="19" thickBot="1" x14ac:dyDescent="0.5">
      <c r="A224" s="866"/>
      <c r="B224" s="866"/>
      <c r="C224" s="866"/>
      <c r="D224" s="866"/>
      <c r="E224" s="867"/>
      <c r="F224" s="866"/>
      <c r="G224" s="866"/>
      <c r="H224" s="869" t="str">
        <f t="array" ref="H224">IF(ISERROR(INDEX(גיליון3!$U$13:$X$27,MATCH('דיווח פרטני'!G224,גיליון3!$T$13:$T$27,0),MATCH('דיווח פרטני'!C224,גיליון3!$U$12:$X$12,0)))," ", INDEX(גיליון3!$U$13:$X$27,MATCH('דיווח פרטני'!G224,גיליון3!$T$13:$T$27,0),MATCH('דיווח פרטני'!C224,גיליון3!$U$12:$X$12,0)))</f>
        <v xml:space="preserve"> </v>
      </c>
      <c r="I224" s="866"/>
      <c r="J224" s="866"/>
      <c r="K224" s="905"/>
    </row>
    <row r="225" spans="1:11" ht="19" thickBot="1" x14ac:dyDescent="0.5">
      <c r="A225" s="866"/>
      <c r="B225" s="866"/>
      <c r="C225" s="866"/>
      <c r="D225" s="866"/>
      <c r="E225" s="867"/>
      <c r="F225" s="866"/>
      <c r="G225" s="866"/>
      <c r="H225" s="869" t="str">
        <f t="array" ref="H225">IF(ISERROR(INDEX(גיליון3!$U$13:$X$27,MATCH('דיווח פרטני'!G225,גיליון3!$T$13:$T$27,0),MATCH('דיווח פרטני'!C225,גיליון3!$U$12:$X$12,0)))," ", INDEX(גיליון3!$U$13:$X$27,MATCH('דיווח פרטני'!G225,גיליון3!$T$13:$T$27,0),MATCH('דיווח פרטני'!C225,גיליון3!$U$12:$X$12,0)))</f>
        <v xml:space="preserve"> </v>
      </c>
      <c r="I225" s="866"/>
      <c r="J225" s="866"/>
      <c r="K225" s="905"/>
    </row>
    <row r="226" spans="1:11" ht="19" thickBot="1" x14ac:dyDescent="0.5">
      <c r="A226" s="866"/>
      <c r="B226" s="866"/>
      <c r="C226" s="866"/>
      <c r="D226" s="866"/>
      <c r="E226" s="867"/>
      <c r="F226" s="866"/>
      <c r="G226" s="866"/>
      <c r="H226" s="869" t="str">
        <f t="array" ref="H226">IF(ISERROR(INDEX(גיליון3!$U$13:$X$27,MATCH('דיווח פרטני'!G226,גיליון3!$T$13:$T$27,0),MATCH('דיווח פרטני'!C226,גיליון3!$U$12:$X$12,0)))," ", INDEX(גיליון3!$U$13:$X$27,MATCH('דיווח פרטני'!G226,גיליון3!$T$13:$T$27,0),MATCH('דיווח פרטני'!C226,גיליון3!$U$12:$X$12,0)))</f>
        <v xml:space="preserve"> </v>
      </c>
      <c r="I226" s="866"/>
      <c r="J226" s="866"/>
      <c r="K226" s="905"/>
    </row>
    <row r="227" spans="1:11" ht="19" thickBot="1" x14ac:dyDescent="0.5">
      <c r="A227" s="866"/>
      <c r="B227" s="866"/>
      <c r="C227" s="866"/>
      <c r="D227" s="866"/>
      <c r="E227" s="867"/>
      <c r="F227" s="866"/>
      <c r="G227" s="866"/>
      <c r="H227" s="869" t="str">
        <f t="array" ref="H227">IF(ISERROR(INDEX(גיליון3!$U$13:$X$27,MATCH('דיווח פרטני'!G227,גיליון3!$T$13:$T$27,0),MATCH('דיווח פרטני'!C227,גיליון3!$U$12:$X$12,0)))," ", INDEX(גיליון3!$U$13:$X$27,MATCH('דיווח פרטני'!G227,גיליון3!$T$13:$T$27,0),MATCH('דיווח פרטני'!C227,גיליון3!$U$12:$X$12,0)))</f>
        <v xml:space="preserve"> </v>
      </c>
      <c r="I227" s="866"/>
      <c r="J227" s="866"/>
      <c r="K227" s="905"/>
    </row>
    <row r="228" spans="1:11" ht="19" thickBot="1" x14ac:dyDescent="0.5">
      <c r="A228" s="866"/>
      <c r="B228" s="866"/>
      <c r="C228" s="866"/>
      <c r="D228" s="866"/>
      <c r="E228" s="867"/>
      <c r="F228" s="866"/>
      <c r="G228" s="866"/>
      <c r="H228" s="869" t="str">
        <f t="array" ref="H228">IF(ISERROR(INDEX(גיליון3!$U$13:$X$27,MATCH('דיווח פרטני'!G228,גיליון3!$T$13:$T$27,0),MATCH('דיווח פרטני'!C228,גיליון3!$U$12:$X$12,0)))," ", INDEX(גיליון3!$U$13:$X$27,MATCH('דיווח פרטני'!G228,גיליון3!$T$13:$T$27,0),MATCH('דיווח פרטני'!C228,גיליון3!$U$12:$X$12,0)))</f>
        <v xml:space="preserve"> </v>
      </c>
      <c r="I228" s="866"/>
      <c r="J228" s="866"/>
      <c r="K228" s="905"/>
    </row>
    <row r="229" spans="1:11" ht="19" thickBot="1" x14ac:dyDescent="0.5">
      <c r="A229" s="866"/>
      <c r="B229" s="866"/>
      <c r="C229" s="866"/>
      <c r="D229" s="866"/>
      <c r="E229" s="867"/>
      <c r="F229" s="866"/>
      <c r="G229" s="866"/>
      <c r="H229" s="869" t="str">
        <f t="array" ref="H229">IF(ISERROR(INDEX(גיליון3!$U$13:$X$27,MATCH('דיווח פרטני'!G229,גיליון3!$T$13:$T$27,0),MATCH('דיווח פרטני'!C229,גיליון3!$U$12:$X$12,0)))," ", INDEX(גיליון3!$U$13:$X$27,MATCH('דיווח פרטני'!G229,גיליון3!$T$13:$T$27,0),MATCH('דיווח פרטני'!C229,גיליון3!$U$12:$X$12,0)))</f>
        <v xml:space="preserve"> </v>
      </c>
      <c r="I229" s="866"/>
      <c r="J229" s="866"/>
      <c r="K229" s="905"/>
    </row>
    <row r="230" spans="1:11" ht="19" thickBot="1" x14ac:dyDescent="0.5">
      <c r="A230" s="866"/>
      <c r="B230" s="866"/>
      <c r="C230" s="866"/>
      <c r="D230" s="866"/>
      <c r="E230" s="867"/>
      <c r="F230" s="866"/>
      <c r="G230" s="866"/>
      <c r="H230" s="869" t="str">
        <f t="array" ref="H230">IF(ISERROR(INDEX(גיליון3!$U$13:$X$27,MATCH('דיווח פרטני'!G230,גיליון3!$T$13:$T$27,0),MATCH('דיווח פרטני'!C230,גיליון3!$U$12:$X$12,0)))," ", INDEX(גיליון3!$U$13:$X$27,MATCH('דיווח פרטני'!G230,גיליון3!$T$13:$T$27,0),MATCH('דיווח פרטני'!C230,גיליון3!$U$12:$X$12,0)))</f>
        <v xml:space="preserve"> </v>
      </c>
      <c r="I230" s="866"/>
      <c r="J230" s="866"/>
      <c r="K230" s="905"/>
    </row>
    <row r="231" spans="1:11" ht="19" thickBot="1" x14ac:dyDescent="0.5">
      <c r="A231" s="866"/>
      <c r="B231" s="866"/>
      <c r="C231" s="866"/>
      <c r="D231" s="866"/>
      <c r="E231" s="867"/>
      <c r="F231" s="866"/>
      <c r="G231" s="866"/>
      <c r="H231" s="869" t="str">
        <f t="array" ref="H231">IF(ISERROR(INDEX(גיליון3!$U$13:$X$27,MATCH('דיווח פרטני'!G231,גיליון3!$T$13:$T$27,0),MATCH('דיווח פרטני'!C231,גיליון3!$U$12:$X$12,0)))," ", INDEX(גיליון3!$U$13:$X$27,MATCH('דיווח פרטני'!G231,גיליון3!$T$13:$T$27,0),MATCH('דיווח פרטני'!C231,גיליון3!$U$12:$X$12,0)))</f>
        <v xml:space="preserve"> </v>
      </c>
      <c r="I231" s="866"/>
      <c r="J231" s="866"/>
      <c r="K231" s="905"/>
    </row>
    <row r="232" spans="1:11" ht="19" thickBot="1" x14ac:dyDescent="0.5">
      <c r="A232" s="866"/>
      <c r="B232" s="866"/>
      <c r="C232" s="866"/>
      <c r="D232" s="866"/>
      <c r="E232" s="867"/>
      <c r="F232" s="866"/>
      <c r="G232" s="866"/>
      <c r="H232" s="869" t="str">
        <f t="array" ref="H232">IF(ISERROR(INDEX(גיליון3!$U$13:$X$27,MATCH('דיווח פרטני'!G232,גיליון3!$T$13:$T$27,0),MATCH('דיווח פרטני'!C232,גיליון3!$U$12:$X$12,0)))," ", INDEX(גיליון3!$U$13:$X$27,MATCH('דיווח פרטני'!G232,גיליון3!$T$13:$T$27,0),MATCH('דיווח פרטני'!C232,גיליון3!$U$12:$X$12,0)))</f>
        <v xml:space="preserve"> </v>
      </c>
      <c r="I232" s="866"/>
      <c r="J232" s="866"/>
      <c r="K232" s="905"/>
    </row>
    <row r="233" spans="1:11" ht="19" thickBot="1" x14ac:dyDescent="0.5">
      <c r="A233" s="866"/>
      <c r="B233" s="866"/>
      <c r="C233" s="866"/>
      <c r="D233" s="866"/>
      <c r="E233" s="867"/>
      <c r="F233" s="866"/>
      <c r="G233" s="866"/>
      <c r="H233" s="869" t="str">
        <f t="array" ref="H233">IF(ISERROR(INDEX(גיליון3!$U$13:$X$27,MATCH('דיווח פרטני'!G233,גיליון3!$T$13:$T$27,0),MATCH('דיווח פרטני'!C233,גיליון3!$U$12:$X$12,0)))," ", INDEX(גיליון3!$U$13:$X$27,MATCH('דיווח פרטני'!G233,גיליון3!$T$13:$T$27,0),MATCH('דיווח פרטני'!C233,גיליון3!$U$12:$X$12,0)))</f>
        <v xml:space="preserve"> </v>
      </c>
      <c r="I233" s="866"/>
      <c r="J233" s="866"/>
      <c r="K233" s="905"/>
    </row>
    <row r="234" spans="1:11" ht="19" thickBot="1" x14ac:dyDescent="0.5">
      <c r="A234" s="866"/>
      <c r="B234" s="866"/>
      <c r="C234" s="866"/>
      <c r="D234" s="866"/>
      <c r="E234" s="867"/>
      <c r="F234" s="866"/>
      <c r="G234" s="866"/>
      <c r="H234" s="869" t="str">
        <f t="array" ref="H234">IF(ISERROR(INDEX(גיליון3!$U$13:$X$27,MATCH('דיווח פרטני'!G234,גיליון3!$T$13:$T$27,0),MATCH('דיווח פרטני'!C234,גיליון3!$U$12:$X$12,0)))," ", INDEX(גיליון3!$U$13:$X$27,MATCH('דיווח פרטני'!G234,גיליון3!$T$13:$T$27,0),MATCH('דיווח פרטני'!C234,גיליון3!$U$12:$X$12,0)))</f>
        <v xml:space="preserve"> </v>
      </c>
      <c r="I234" s="866"/>
      <c r="J234" s="866"/>
      <c r="K234" s="905"/>
    </row>
    <row r="235" spans="1:11" ht="19" thickBot="1" x14ac:dyDescent="0.5">
      <c r="A235" s="866"/>
      <c r="B235" s="866"/>
      <c r="C235" s="866"/>
      <c r="D235" s="866"/>
      <c r="E235" s="867"/>
      <c r="F235" s="866"/>
      <c r="G235" s="866"/>
      <c r="H235" s="869" t="str">
        <f t="array" ref="H235">IF(ISERROR(INDEX(גיליון3!$U$13:$X$27,MATCH('דיווח פרטני'!G235,גיליון3!$T$13:$T$27,0),MATCH('דיווח פרטני'!C235,גיליון3!$U$12:$X$12,0)))," ", INDEX(גיליון3!$U$13:$X$27,MATCH('דיווח פרטני'!G235,גיליון3!$T$13:$T$27,0),MATCH('דיווח פרטני'!C235,גיליון3!$U$12:$X$12,0)))</f>
        <v xml:space="preserve"> </v>
      </c>
      <c r="I235" s="866"/>
      <c r="J235" s="866"/>
      <c r="K235" s="905"/>
    </row>
    <row r="236" spans="1:11" ht="19" thickBot="1" x14ac:dyDescent="0.5">
      <c r="A236" s="866"/>
      <c r="B236" s="866"/>
      <c r="C236" s="866"/>
      <c r="D236" s="866"/>
      <c r="E236" s="867"/>
      <c r="F236" s="866"/>
      <c r="G236" s="866"/>
      <c r="H236" s="869" t="str">
        <f t="array" ref="H236">IF(ISERROR(INDEX(גיליון3!$U$13:$X$27,MATCH('דיווח פרטני'!G236,גיליון3!$T$13:$T$27,0),MATCH('דיווח פרטני'!C236,גיליון3!$U$12:$X$12,0)))," ", INDEX(גיליון3!$U$13:$X$27,MATCH('דיווח פרטני'!G236,גיליון3!$T$13:$T$27,0),MATCH('דיווח פרטני'!C236,גיליון3!$U$12:$X$12,0)))</f>
        <v xml:space="preserve"> </v>
      </c>
      <c r="I236" s="866"/>
      <c r="J236" s="866"/>
      <c r="K236" s="905"/>
    </row>
    <row r="237" spans="1:11" ht="19" thickBot="1" x14ac:dyDescent="0.5">
      <c r="A237" s="866"/>
      <c r="B237" s="866"/>
      <c r="C237" s="866"/>
      <c r="D237" s="866"/>
      <c r="E237" s="867"/>
      <c r="F237" s="866"/>
      <c r="G237" s="866"/>
      <c r="H237" s="869" t="str">
        <f t="array" ref="H237">IF(ISERROR(INDEX(גיליון3!$U$13:$X$27,MATCH('דיווח פרטני'!G237,גיליון3!$T$13:$T$27,0),MATCH('דיווח פרטני'!C237,גיליון3!$U$12:$X$12,0)))," ", INDEX(גיליון3!$U$13:$X$27,MATCH('דיווח פרטני'!G237,גיליון3!$T$13:$T$27,0),MATCH('דיווח פרטני'!C237,גיליון3!$U$12:$X$12,0)))</f>
        <v xml:space="preserve"> </v>
      </c>
      <c r="I237" s="866"/>
      <c r="J237" s="866"/>
      <c r="K237" s="905"/>
    </row>
    <row r="238" spans="1:11" ht="19" thickBot="1" x14ac:dyDescent="0.5">
      <c r="A238" s="866"/>
      <c r="B238" s="866"/>
      <c r="C238" s="866"/>
      <c r="D238" s="866"/>
      <c r="E238" s="867"/>
      <c r="F238" s="866"/>
      <c r="G238" s="866"/>
      <c r="H238" s="869" t="str">
        <f t="array" ref="H238">IF(ISERROR(INDEX(גיליון3!$U$13:$X$27,MATCH('דיווח פרטני'!G238,גיליון3!$T$13:$T$27,0),MATCH('דיווח פרטני'!C238,גיליון3!$U$12:$X$12,0)))," ", INDEX(גיליון3!$U$13:$X$27,MATCH('דיווח פרטני'!G238,גיליון3!$T$13:$T$27,0),MATCH('דיווח פרטני'!C238,גיליון3!$U$12:$X$12,0)))</f>
        <v xml:space="preserve"> </v>
      </c>
      <c r="I238" s="866"/>
      <c r="J238" s="866"/>
      <c r="K238" s="905"/>
    </row>
    <row r="239" spans="1:11" ht="19" thickBot="1" x14ac:dyDescent="0.5">
      <c r="A239" s="866"/>
      <c r="B239" s="866"/>
      <c r="C239" s="866"/>
      <c r="D239" s="866"/>
      <c r="E239" s="867"/>
      <c r="F239" s="866"/>
      <c r="G239" s="866"/>
      <c r="H239" s="869" t="str">
        <f t="array" ref="H239">IF(ISERROR(INDEX(גיליון3!$U$13:$X$27,MATCH('דיווח פרטני'!G239,גיליון3!$T$13:$T$27,0),MATCH('דיווח פרטני'!C239,גיליון3!$U$12:$X$12,0)))," ", INDEX(גיליון3!$U$13:$X$27,MATCH('דיווח פרטני'!G239,גיליון3!$T$13:$T$27,0),MATCH('דיווח פרטני'!C239,גיליון3!$U$12:$X$12,0)))</f>
        <v xml:space="preserve"> </v>
      </c>
      <c r="I239" s="866"/>
      <c r="J239" s="866"/>
      <c r="K239" s="905"/>
    </row>
    <row r="240" spans="1:11" ht="19" thickBot="1" x14ac:dyDescent="0.5">
      <c r="A240" s="866"/>
      <c r="B240" s="866"/>
      <c r="C240" s="866"/>
      <c r="D240" s="866"/>
      <c r="E240" s="867"/>
      <c r="F240" s="866"/>
      <c r="G240" s="866"/>
      <c r="H240" s="869" t="str">
        <f t="array" ref="H240">IF(ISERROR(INDEX(גיליון3!$U$13:$X$27,MATCH('דיווח פרטני'!G240,גיליון3!$T$13:$T$27,0),MATCH('דיווח פרטני'!C240,גיליון3!$U$12:$X$12,0)))," ", INDEX(גיליון3!$U$13:$X$27,MATCH('דיווח פרטני'!G240,גיליון3!$T$13:$T$27,0),MATCH('דיווח פרטני'!C240,גיליון3!$U$12:$X$12,0)))</f>
        <v xml:space="preserve"> </v>
      </c>
      <c r="I240" s="866"/>
      <c r="J240" s="866"/>
      <c r="K240" s="905"/>
    </row>
    <row r="241" spans="1:11" ht="19" thickBot="1" x14ac:dyDescent="0.5">
      <c r="A241" s="866"/>
      <c r="B241" s="866"/>
      <c r="C241" s="866"/>
      <c r="D241" s="866"/>
      <c r="E241" s="867"/>
      <c r="F241" s="866"/>
      <c r="G241" s="866"/>
      <c r="H241" s="869" t="str">
        <f t="array" ref="H241">IF(ISERROR(INDEX(גיליון3!$U$13:$X$27,MATCH('דיווח פרטני'!G241,גיליון3!$T$13:$T$27,0),MATCH('דיווח פרטני'!C241,גיליון3!$U$12:$X$12,0)))," ", INDEX(גיליון3!$U$13:$X$27,MATCH('דיווח פרטני'!G241,גיליון3!$T$13:$T$27,0),MATCH('דיווח פרטני'!C241,גיליון3!$U$12:$X$12,0)))</f>
        <v xml:space="preserve"> </v>
      </c>
      <c r="I241" s="866"/>
      <c r="J241" s="866"/>
      <c r="K241" s="905"/>
    </row>
    <row r="242" spans="1:11" ht="19" thickBot="1" x14ac:dyDescent="0.5">
      <c r="A242" s="866"/>
      <c r="B242" s="866"/>
      <c r="C242" s="866"/>
      <c r="D242" s="866"/>
      <c r="E242" s="867"/>
      <c r="F242" s="866"/>
      <c r="G242" s="866"/>
      <c r="H242" s="869" t="str">
        <f t="array" ref="H242">IF(ISERROR(INDEX(גיליון3!$U$13:$X$27,MATCH('דיווח פרטני'!G242,גיליון3!$T$13:$T$27,0),MATCH('דיווח פרטני'!C242,גיליון3!$U$12:$X$12,0)))," ", INDEX(גיליון3!$U$13:$X$27,MATCH('דיווח פרטני'!G242,גיליון3!$T$13:$T$27,0),MATCH('דיווח פרטני'!C242,גיליון3!$U$12:$X$12,0)))</f>
        <v xml:space="preserve"> </v>
      </c>
      <c r="I242" s="866"/>
      <c r="J242" s="866"/>
      <c r="K242" s="905"/>
    </row>
    <row r="243" spans="1:11" ht="19" thickBot="1" x14ac:dyDescent="0.5">
      <c r="A243" s="866"/>
      <c r="B243" s="866"/>
      <c r="C243" s="866"/>
      <c r="D243" s="866"/>
      <c r="E243" s="867"/>
      <c r="F243" s="866"/>
      <c r="G243" s="866"/>
      <c r="H243" s="869" t="str">
        <f t="array" ref="H243">IF(ISERROR(INDEX(גיליון3!$U$13:$X$27,MATCH('דיווח פרטני'!G243,גיליון3!$T$13:$T$27,0),MATCH('דיווח פרטני'!C243,גיליון3!$U$12:$X$12,0)))," ", INDEX(גיליון3!$U$13:$X$27,MATCH('דיווח פרטני'!G243,גיליון3!$T$13:$T$27,0),MATCH('דיווח פרטני'!C243,גיליון3!$U$12:$X$12,0)))</f>
        <v xml:space="preserve"> </v>
      </c>
      <c r="I243" s="866"/>
      <c r="J243" s="866"/>
      <c r="K243" s="905"/>
    </row>
    <row r="244" spans="1:11" ht="19" thickBot="1" x14ac:dyDescent="0.5">
      <c r="A244" s="866"/>
      <c r="B244" s="866"/>
      <c r="C244" s="866"/>
      <c r="D244" s="866"/>
      <c r="E244" s="867"/>
      <c r="F244" s="866"/>
      <c r="G244" s="866"/>
      <c r="H244" s="869" t="str">
        <f t="array" ref="H244">IF(ISERROR(INDEX(גיליון3!$U$13:$X$27,MATCH('דיווח פרטני'!G244,גיליון3!$T$13:$T$27,0),MATCH('דיווח פרטני'!C244,גיליון3!$U$12:$X$12,0)))," ", INDEX(גיליון3!$U$13:$X$27,MATCH('דיווח פרטני'!G244,גיליון3!$T$13:$T$27,0),MATCH('דיווח פרטני'!C244,גיליון3!$U$12:$X$12,0)))</f>
        <v xml:space="preserve"> </v>
      </c>
      <c r="I244" s="866"/>
      <c r="J244" s="866"/>
      <c r="K244" s="905"/>
    </row>
    <row r="245" spans="1:11" ht="19" thickBot="1" x14ac:dyDescent="0.5">
      <c r="A245" s="866"/>
      <c r="B245" s="866"/>
      <c r="C245" s="866"/>
      <c r="D245" s="866"/>
      <c r="E245" s="867"/>
      <c r="F245" s="866"/>
      <c r="G245" s="866"/>
      <c r="H245" s="869" t="str">
        <f t="array" ref="H245">IF(ISERROR(INDEX(גיליון3!$U$13:$X$27,MATCH('דיווח פרטני'!G245,גיליון3!$T$13:$T$27,0),MATCH('דיווח פרטני'!C245,גיליון3!$U$12:$X$12,0)))," ", INDEX(גיליון3!$U$13:$X$27,MATCH('דיווח פרטני'!G245,גיליון3!$T$13:$T$27,0),MATCH('דיווח פרטני'!C245,גיליון3!$U$12:$X$12,0)))</f>
        <v xml:space="preserve"> </v>
      </c>
      <c r="I245" s="866"/>
      <c r="J245" s="866"/>
      <c r="K245" s="905"/>
    </row>
    <row r="246" spans="1:11" ht="19" thickBot="1" x14ac:dyDescent="0.5">
      <c r="A246" s="866"/>
      <c r="B246" s="866"/>
      <c r="C246" s="866"/>
      <c r="D246" s="866"/>
      <c r="E246" s="867"/>
      <c r="F246" s="866"/>
      <c r="G246" s="866"/>
      <c r="H246" s="869" t="str">
        <f t="array" ref="H246">IF(ISERROR(INDEX(גיליון3!$U$13:$X$27,MATCH('דיווח פרטני'!G246,גיליון3!$T$13:$T$27,0),MATCH('דיווח פרטני'!C246,גיליון3!$U$12:$X$12,0)))," ", INDEX(גיליון3!$U$13:$X$27,MATCH('דיווח פרטני'!G246,גיליון3!$T$13:$T$27,0),MATCH('דיווח פרטני'!C246,גיליון3!$U$12:$X$12,0)))</f>
        <v xml:space="preserve"> </v>
      </c>
      <c r="I246" s="866"/>
      <c r="J246" s="866"/>
      <c r="K246" s="905"/>
    </row>
    <row r="247" spans="1:11" ht="19" thickBot="1" x14ac:dyDescent="0.5">
      <c r="A247" s="866"/>
      <c r="B247" s="866"/>
      <c r="C247" s="866"/>
      <c r="D247" s="866"/>
      <c r="E247" s="867"/>
      <c r="F247" s="866"/>
      <c r="G247" s="866"/>
      <c r="H247" s="869" t="str">
        <f t="array" ref="H247">IF(ISERROR(INDEX(גיליון3!$U$13:$X$27,MATCH('דיווח פרטני'!G247,גיליון3!$T$13:$T$27,0),MATCH('דיווח פרטני'!C247,גיליון3!$U$12:$X$12,0)))," ", INDEX(גיליון3!$U$13:$X$27,MATCH('דיווח פרטני'!G247,גיליון3!$T$13:$T$27,0),MATCH('דיווח פרטני'!C247,גיליון3!$U$12:$X$12,0)))</f>
        <v xml:space="preserve"> </v>
      </c>
      <c r="I247" s="866"/>
      <c r="J247" s="866"/>
      <c r="K247" s="905"/>
    </row>
    <row r="248" spans="1:11" ht="19" thickBot="1" x14ac:dyDescent="0.5">
      <c r="A248" s="866"/>
      <c r="B248" s="866"/>
      <c r="C248" s="866"/>
      <c r="D248" s="866"/>
      <c r="E248" s="867"/>
      <c r="F248" s="866"/>
      <c r="G248" s="866"/>
      <c r="H248" s="869" t="str">
        <f t="array" ref="H248">IF(ISERROR(INDEX(גיליון3!$U$13:$X$27,MATCH('דיווח פרטני'!G248,גיליון3!$T$13:$T$27,0),MATCH('דיווח פרטני'!C248,גיליון3!$U$12:$X$12,0)))," ", INDEX(גיליון3!$U$13:$X$27,MATCH('דיווח פרטני'!G248,גיליון3!$T$13:$T$27,0),MATCH('דיווח פרטני'!C248,גיליון3!$U$12:$X$12,0)))</f>
        <v xml:space="preserve"> </v>
      </c>
      <c r="I248" s="866"/>
      <c r="J248" s="866"/>
      <c r="K248" s="905"/>
    </row>
    <row r="249" spans="1:11" ht="19" thickBot="1" x14ac:dyDescent="0.5">
      <c r="A249" s="866"/>
      <c r="B249" s="866"/>
      <c r="C249" s="866"/>
      <c r="D249" s="866"/>
      <c r="E249" s="867"/>
      <c r="F249" s="866"/>
      <c r="G249" s="866"/>
      <c r="H249" s="869" t="str">
        <f t="array" ref="H249">IF(ISERROR(INDEX(גיליון3!$U$13:$X$27,MATCH('דיווח פרטני'!G249,גיליון3!$T$13:$T$27,0),MATCH('דיווח פרטני'!C249,גיליון3!$U$12:$X$12,0)))," ", INDEX(גיליון3!$U$13:$X$27,MATCH('דיווח פרטני'!G249,גיליון3!$T$13:$T$27,0),MATCH('דיווח פרטני'!C249,גיליון3!$U$12:$X$12,0)))</f>
        <v xml:space="preserve"> </v>
      </c>
      <c r="I249" s="866"/>
      <c r="J249" s="866"/>
      <c r="K249" s="905"/>
    </row>
    <row r="250" spans="1:11" ht="19" thickBot="1" x14ac:dyDescent="0.5">
      <c r="A250" s="866"/>
      <c r="B250" s="866"/>
      <c r="C250" s="866"/>
      <c r="D250" s="866"/>
      <c r="E250" s="867"/>
      <c r="F250" s="866"/>
      <c r="G250" s="866"/>
      <c r="H250" s="869" t="str">
        <f t="array" ref="H250">IF(ISERROR(INDEX(גיליון3!$U$13:$X$27,MATCH('דיווח פרטני'!G250,גיליון3!$T$13:$T$27,0),MATCH('דיווח פרטני'!C250,גיליון3!$U$12:$X$12,0)))," ", INDEX(גיליון3!$U$13:$X$27,MATCH('דיווח פרטני'!G250,גיליון3!$T$13:$T$27,0),MATCH('דיווח פרטני'!C250,גיליון3!$U$12:$X$12,0)))</f>
        <v xml:space="preserve"> </v>
      </c>
      <c r="I250" s="866"/>
      <c r="J250" s="866"/>
      <c r="K250" s="905"/>
    </row>
    <row r="251" spans="1:11" ht="19" thickBot="1" x14ac:dyDescent="0.5">
      <c r="A251" s="866"/>
      <c r="B251" s="866"/>
      <c r="C251" s="866"/>
      <c r="D251" s="866"/>
      <c r="E251" s="867"/>
      <c r="F251" s="866"/>
      <c r="G251" s="866"/>
      <c r="H251" s="869" t="str">
        <f t="array" ref="H251">IF(ISERROR(INDEX(גיליון3!$U$13:$X$27,MATCH('דיווח פרטני'!G251,גיליון3!$T$13:$T$27,0),MATCH('דיווח פרטני'!C251,גיליון3!$U$12:$X$12,0)))," ", INDEX(גיליון3!$U$13:$X$27,MATCH('דיווח פרטני'!G251,גיליון3!$T$13:$T$27,0),MATCH('דיווח פרטני'!C251,גיליון3!$U$12:$X$12,0)))</f>
        <v xml:space="preserve"> </v>
      </c>
      <c r="I251" s="866"/>
      <c r="J251" s="866"/>
      <c r="K251" s="905"/>
    </row>
    <row r="252" spans="1:11" ht="19" thickBot="1" x14ac:dyDescent="0.5">
      <c r="A252" s="866"/>
      <c r="B252" s="866"/>
      <c r="C252" s="866"/>
      <c r="D252" s="866"/>
      <c r="E252" s="867"/>
      <c r="F252" s="866"/>
      <c r="G252" s="866"/>
      <c r="H252" s="869" t="str">
        <f t="array" ref="H252">IF(ISERROR(INDEX(גיליון3!$U$13:$X$27,MATCH('דיווח פרטני'!G252,גיליון3!$T$13:$T$27,0),MATCH('דיווח פרטני'!C252,גיליון3!$U$12:$X$12,0)))," ", INDEX(גיליון3!$U$13:$X$27,MATCH('דיווח פרטני'!G252,גיליון3!$T$13:$T$27,0),MATCH('דיווח פרטני'!C252,גיליון3!$U$12:$X$12,0)))</f>
        <v xml:space="preserve"> </v>
      </c>
      <c r="I252" s="866"/>
      <c r="J252" s="866"/>
      <c r="K252" s="905"/>
    </row>
    <row r="253" spans="1:11" ht="19" thickBot="1" x14ac:dyDescent="0.5">
      <c r="A253" s="866"/>
      <c r="B253" s="866"/>
      <c r="C253" s="866"/>
      <c r="D253" s="866"/>
      <c r="E253" s="867"/>
      <c r="F253" s="866"/>
      <c r="G253" s="866"/>
      <c r="H253" s="869" t="str">
        <f t="array" ref="H253">IF(ISERROR(INDEX(גיליון3!$U$13:$X$27,MATCH('דיווח פרטני'!G253,גיליון3!$T$13:$T$27,0),MATCH('דיווח פרטני'!C253,גיליון3!$U$12:$X$12,0)))," ", INDEX(גיליון3!$U$13:$X$27,MATCH('דיווח פרטני'!G253,גיליון3!$T$13:$T$27,0),MATCH('דיווח פרטני'!C253,גיליון3!$U$12:$X$12,0)))</f>
        <v xml:space="preserve"> </v>
      </c>
      <c r="I253" s="866"/>
      <c r="J253" s="866"/>
      <c r="K253" s="905"/>
    </row>
    <row r="254" spans="1:11" ht="19" thickBot="1" x14ac:dyDescent="0.5">
      <c r="A254" s="866"/>
      <c r="B254" s="866"/>
      <c r="C254" s="866"/>
      <c r="D254" s="866"/>
      <c r="E254" s="867"/>
      <c r="F254" s="866"/>
      <c r="G254" s="866"/>
      <c r="H254" s="869" t="str">
        <f t="array" ref="H254">IF(ISERROR(INDEX(גיליון3!$U$13:$X$27,MATCH('דיווח פרטני'!G254,גיליון3!$T$13:$T$27,0),MATCH('דיווח פרטני'!C254,גיליון3!$U$12:$X$12,0)))," ", INDEX(גיליון3!$U$13:$X$27,MATCH('דיווח פרטני'!G254,גיליון3!$T$13:$T$27,0),MATCH('דיווח פרטני'!C254,גיליון3!$U$12:$X$12,0)))</f>
        <v xml:space="preserve"> </v>
      </c>
      <c r="I254" s="866"/>
      <c r="J254" s="866"/>
      <c r="K254" s="905"/>
    </row>
    <row r="255" spans="1:11" ht="19" thickBot="1" x14ac:dyDescent="0.5">
      <c r="A255" s="866"/>
      <c r="B255" s="866"/>
      <c r="C255" s="866"/>
      <c r="D255" s="866"/>
      <c r="E255" s="867"/>
      <c r="F255" s="866"/>
      <c r="G255" s="866"/>
      <c r="H255" s="869" t="str">
        <f t="array" ref="H255">IF(ISERROR(INDEX(גיליון3!$U$13:$X$27,MATCH('דיווח פרטני'!G255,גיליון3!$T$13:$T$27,0),MATCH('דיווח פרטני'!C255,גיליון3!$U$12:$X$12,0)))," ", INDEX(גיליון3!$U$13:$X$27,MATCH('דיווח פרטני'!G255,גיליון3!$T$13:$T$27,0),MATCH('דיווח פרטני'!C255,גיליון3!$U$12:$X$12,0)))</f>
        <v xml:space="preserve"> </v>
      </c>
      <c r="I255" s="866"/>
      <c r="J255" s="866"/>
      <c r="K255" s="905"/>
    </row>
    <row r="256" spans="1:11" ht="19" thickBot="1" x14ac:dyDescent="0.5">
      <c r="A256" s="866"/>
      <c r="B256" s="866"/>
      <c r="C256" s="866"/>
      <c r="D256" s="866"/>
      <c r="E256" s="867"/>
      <c r="F256" s="866"/>
      <c r="G256" s="866"/>
      <c r="H256" s="869" t="str">
        <f t="array" ref="H256">IF(ISERROR(INDEX(גיליון3!$U$13:$X$27,MATCH('דיווח פרטני'!G256,גיליון3!$T$13:$T$27,0),MATCH('דיווח פרטני'!C256,גיליון3!$U$12:$X$12,0)))," ", INDEX(גיליון3!$U$13:$X$27,MATCH('דיווח פרטני'!G256,גיליון3!$T$13:$T$27,0),MATCH('דיווח פרטני'!C256,גיליון3!$U$12:$X$12,0)))</f>
        <v xml:space="preserve"> </v>
      </c>
      <c r="I256" s="866"/>
      <c r="J256" s="866"/>
      <c r="K256" s="905"/>
    </row>
    <row r="257" spans="1:11" ht="19" thickBot="1" x14ac:dyDescent="0.5">
      <c r="A257" s="866"/>
      <c r="B257" s="866"/>
      <c r="C257" s="866"/>
      <c r="D257" s="866"/>
      <c r="E257" s="867"/>
      <c r="F257" s="866"/>
      <c r="G257" s="866"/>
      <c r="H257" s="869" t="str">
        <f t="array" ref="H257">IF(ISERROR(INDEX(גיליון3!$U$13:$X$27,MATCH('דיווח פרטני'!G257,גיליון3!$T$13:$T$27,0),MATCH('דיווח פרטני'!C257,גיליון3!$U$12:$X$12,0)))," ", INDEX(גיליון3!$U$13:$X$27,MATCH('דיווח פרטני'!G257,גיליון3!$T$13:$T$27,0),MATCH('דיווח פרטני'!C257,גיליון3!$U$12:$X$12,0)))</f>
        <v xml:space="preserve"> </v>
      </c>
      <c r="I257" s="866"/>
      <c r="J257" s="866"/>
      <c r="K257" s="905"/>
    </row>
    <row r="258" spans="1:11" ht="19" thickBot="1" x14ac:dyDescent="0.5">
      <c r="A258" s="866"/>
      <c r="B258" s="866"/>
      <c r="C258" s="866"/>
      <c r="D258" s="866"/>
      <c r="E258" s="867"/>
      <c r="F258" s="866"/>
      <c r="G258" s="866"/>
      <c r="H258" s="869" t="str">
        <f t="array" ref="H258">IF(ISERROR(INDEX(גיליון3!$U$13:$X$27,MATCH('דיווח פרטני'!G258,גיליון3!$T$13:$T$27,0),MATCH('דיווח פרטני'!C258,גיליון3!$U$12:$X$12,0)))," ", INDEX(גיליון3!$U$13:$X$27,MATCH('דיווח פרטני'!G258,גיליון3!$T$13:$T$27,0),MATCH('דיווח פרטני'!C258,גיליון3!$U$12:$X$12,0)))</f>
        <v xml:space="preserve"> </v>
      </c>
      <c r="I258" s="866"/>
      <c r="J258" s="866"/>
      <c r="K258" s="905"/>
    </row>
    <row r="259" spans="1:11" ht="19" thickBot="1" x14ac:dyDescent="0.5">
      <c r="A259" s="866"/>
      <c r="B259" s="866"/>
      <c r="C259" s="866"/>
      <c r="D259" s="866"/>
      <c r="E259" s="867"/>
      <c r="F259" s="866"/>
      <c r="G259" s="866"/>
      <c r="H259" s="869" t="str">
        <f t="array" ref="H259">IF(ISERROR(INDEX(גיליון3!$U$13:$X$27,MATCH('דיווח פרטני'!G259,גיליון3!$T$13:$T$27,0),MATCH('דיווח פרטני'!C259,גיליון3!$U$12:$X$12,0)))," ", INDEX(גיליון3!$U$13:$X$27,MATCH('דיווח פרטני'!G259,גיליון3!$T$13:$T$27,0),MATCH('דיווח פרטני'!C259,גיליון3!$U$12:$X$12,0)))</f>
        <v xml:space="preserve"> </v>
      </c>
      <c r="I259" s="866"/>
      <c r="J259" s="866"/>
      <c r="K259" s="905"/>
    </row>
    <row r="260" spans="1:11" ht="19" thickBot="1" x14ac:dyDescent="0.5">
      <c r="A260" s="866"/>
      <c r="B260" s="866"/>
      <c r="C260" s="866"/>
      <c r="D260" s="866"/>
      <c r="E260" s="867"/>
      <c r="F260" s="866"/>
      <c r="G260" s="866"/>
      <c r="H260" s="869" t="str">
        <f t="array" ref="H260">IF(ISERROR(INDEX(גיליון3!$U$13:$X$27,MATCH('דיווח פרטני'!G260,גיליון3!$T$13:$T$27,0),MATCH('דיווח פרטני'!C260,גיליון3!$U$12:$X$12,0)))," ", INDEX(גיליון3!$U$13:$X$27,MATCH('דיווח פרטני'!G260,גיליון3!$T$13:$T$27,0),MATCH('דיווח פרטני'!C260,גיליון3!$U$12:$X$12,0)))</f>
        <v xml:space="preserve"> </v>
      </c>
      <c r="I260" s="866"/>
      <c r="J260" s="866"/>
      <c r="K260" s="905"/>
    </row>
    <row r="261" spans="1:11" ht="19" thickBot="1" x14ac:dyDescent="0.5">
      <c r="A261" s="866"/>
      <c r="B261" s="866"/>
      <c r="C261" s="866"/>
      <c r="D261" s="866"/>
      <c r="E261" s="867"/>
      <c r="F261" s="866"/>
      <c r="G261" s="866"/>
      <c r="H261" s="869" t="str">
        <f t="array" ref="H261">IF(ISERROR(INDEX(גיליון3!$U$13:$X$27,MATCH('דיווח פרטני'!G261,גיליון3!$T$13:$T$27,0),MATCH('דיווח פרטני'!C261,גיליון3!$U$12:$X$12,0)))," ", INDEX(גיליון3!$U$13:$X$27,MATCH('דיווח פרטני'!G261,גיליון3!$T$13:$T$27,0),MATCH('דיווח פרטני'!C261,גיליון3!$U$12:$X$12,0)))</f>
        <v xml:space="preserve"> </v>
      </c>
      <c r="I261" s="866"/>
      <c r="J261" s="866"/>
      <c r="K261" s="905"/>
    </row>
    <row r="262" spans="1:11" ht="19" thickBot="1" x14ac:dyDescent="0.5">
      <c r="A262" s="866"/>
      <c r="B262" s="866"/>
      <c r="C262" s="866"/>
      <c r="D262" s="866"/>
      <c r="E262" s="867"/>
      <c r="F262" s="866"/>
      <c r="G262" s="866"/>
      <c r="H262" s="869" t="str">
        <f t="array" ref="H262">IF(ISERROR(INDEX(גיליון3!$U$13:$X$27,MATCH('דיווח פרטני'!G262,גיליון3!$T$13:$T$27,0),MATCH('דיווח פרטני'!C262,גיליון3!$U$12:$X$12,0)))," ", INDEX(גיליון3!$U$13:$X$27,MATCH('דיווח פרטני'!G262,גיליון3!$T$13:$T$27,0),MATCH('דיווח פרטני'!C262,גיליון3!$U$12:$X$12,0)))</f>
        <v xml:space="preserve"> </v>
      </c>
      <c r="I262" s="866"/>
      <c r="J262" s="866"/>
      <c r="K262" s="905"/>
    </row>
    <row r="263" spans="1:11" ht="19" thickBot="1" x14ac:dyDescent="0.5">
      <c r="A263" s="866"/>
      <c r="B263" s="866"/>
      <c r="C263" s="866"/>
      <c r="D263" s="866"/>
      <c r="E263" s="867"/>
      <c r="F263" s="866"/>
      <c r="G263" s="866"/>
      <c r="H263" s="869" t="str">
        <f t="array" ref="H263">IF(ISERROR(INDEX(גיליון3!$U$13:$X$27,MATCH('דיווח פרטני'!G263,גיליון3!$T$13:$T$27,0),MATCH('דיווח פרטני'!C263,גיליון3!$U$12:$X$12,0)))," ", INDEX(גיליון3!$U$13:$X$27,MATCH('דיווח פרטני'!G263,גיליון3!$T$13:$T$27,0),MATCH('דיווח פרטני'!C263,גיליון3!$U$12:$X$12,0)))</f>
        <v xml:space="preserve"> </v>
      </c>
      <c r="I263" s="866"/>
      <c r="J263" s="866"/>
      <c r="K263" s="905"/>
    </row>
    <row r="264" spans="1:11" ht="19" thickBot="1" x14ac:dyDescent="0.5">
      <c r="A264" s="866"/>
      <c r="B264" s="866"/>
      <c r="C264" s="866"/>
      <c r="D264" s="866"/>
      <c r="E264" s="867"/>
      <c r="F264" s="866"/>
      <c r="G264" s="866"/>
      <c r="H264" s="869" t="str">
        <f t="array" ref="H264">IF(ISERROR(INDEX(גיליון3!$U$13:$X$27,MATCH('דיווח פרטני'!G264,גיליון3!$T$13:$T$27,0),MATCH('דיווח פרטני'!C264,גיליון3!$U$12:$X$12,0)))," ", INDEX(גיליון3!$U$13:$X$27,MATCH('דיווח פרטני'!G264,גיליון3!$T$13:$T$27,0),MATCH('דיווח פרטני'!C264,גיליון3!$U$12:$X$12,0)))</f>
        <v xml:space="preserve"> </v>
      </c>
      <c r="I264" s="866"/>
      <c r="J264" s="866"/>
      <c r="K264" s="905"/>
    </row>
    <row r="265" spans="1:11" ht="19" thickBot="1" x14ac:dyDescent="0.5">
      <c r="A265" s="866"/>
      <c r="B265" s="866"/>
      <c r="C265" s="866"/>
      <c r="D265" s="866"/>
      <c r="E265" s="867"/>
      <c r="F265" s="866"/>
      <c r="G265" s="866"/>
      <c r="H265" s="869" t="str">
        <f t="array" ref="H265">IF(ISERROR(INDEX(גיליון3!$U$13:$X$27,MATCH('דיווח פרטני'!G265,גיליון3!$T$13:$T$27,0),MATCH('דיווח פרטני'!C265,גיליון3!$U$12:$X$12,0)))," ", INDEX(גיליון3!$U$13:$X$27,MATCH('דיווח פרטני'!G265,גיליון3!$T$13:$T$27,0),MATCH('דיווח פרטני'!C265,גיליון3!$U$12:$X$12,0)))</f>
        <v xml:space="preserve"> </v>
      </c>
      <c r="I265" s="866"/>
      <c r="J265" s="866"/>
      <c r="K265" s="905"/>
    </row>
    <row r="266" spans="1:11" ht="19" thickBot="1" x14ac:dyDescent="0.5">
      <c r="A266" s="866"/>
      <c r="B266" s="866"/>
      <c r="C266" s="866"/>
      <c r="D266" s="866"/>
      <c r="E266" s="867"/>
      <c r="F266" s="866"/>
      <c r="G266" s="866"/>
      <c r="H266" s="869" t="str">
        <f t="array" ref="H266">IF(ISERROR(INDEX(גיליון3!$U$13:$X$27,MATCH('דיווח פרטני'!G266,גיליון3!$T$13:$T$27,0),MATCH('דיווח פרטני'!C266,גיליון3!$U$12:$X$12,0)))," ", INDEX(גיליון3!$U$13:$X$27,MATCH('דיווח פרטני'!G266,גיליון3!$T$13:$T$27,0),MATCH('דיווח פרטני'!C266,גיליון3!$U$12:$X$12,0)))</f>
        <v xml:space="preserve"> </v>
      </c>
      <c r="I266" s="866"/>
      <c r="J266" s="866"/>
      <c r="K266" s="905"/>
    </row>
    <row r="267" spans="1:11" ht="19" thickBot="1" x14ac:dyDescent="0.5">
      <c r="A267" s="866"/>
      <c r="B267" s="866"/>
      <c r="C267" s="866"/>
      <c r="D267" s="866"/>
      <c r="E267" s="867"/>
      <c r="F267" s="866"/>
      <c r="G267" s="866"/>
      <c r="H267" s="869" t="str">
        <f t="array" ref="H267">IF(ISERROR(INDEX(גיליון3!$U$13:$X$27,MATCH('דיווח פרטני'!G267,גיליון3!$T$13:$T$27,0),MATCH('דיווח פרטני'!C267,גיליון3!$U$12:$X$12,0)))," ", INDEX(גיליון3!$U$13:$X$27,MATCH('דיווח פרטני'!G267,גיליון3!$T$13:$T$27,0),MATCH('דיווח פרטני'!C267,גיליון3!$U$12:$X$12,0)))</f>
        <v xml:space="preserve"> </v>
      </c>
      <c r="I267" s="866"/>
      <c r="J267" s="866"/>
      <c r="K267" s="905"/>
    </row>
    <row r="268" spans="1:11" ht="19" thickBot="1" x14ac:dyDescent="0.5">
      <c r="A268" s="866"/>
      <c r="B268" s="866"/>
      <c r="C268" s="866"/>
      <c r="D268" s="866"/>
      <c r="E268" s="867"/>
      <c r="F268" s="866"/>
      <c r="G268" s="866"/>
      <c r="H268" s="869" t="str">
        <f t="array" ref="H268">IF(ISERROR(INDEX(גיליון3!$U$13:$X$27,MATCH('דיווח פרטני'!G268,גיליון3!$T$13:$T$27,0),MATCH('דיווח פרטני'!C268,גיליון3!$U$12:$X$12,0)))," ", INDEX(גיליון3!$U$13:$X$27,MATCH('דיווח פרטני'!G268,גיליון3!$T$13:$T$27,0),MATCH('דיווח פרטני'!C268,גיליון3!$U$12:$X$12,0)))</f>
        <v xml:space="preserve"> </v>
      </c>
      <c r="I268" s="866"/>
      <c r="J268" s="866"/>
      <c r="K268" s="905"/>
    </row>
    <row r="269" spans="1:11" ht="19" thickBot="1" x14ac:dyDescent="0.5">
      <c r="A269" s="866"/>
      <c r="B269" s="866"/>
      <c r="C269" s="866"/>
      <c r="D269" s="866"/>
      <c r="E269" s="867"/>
      <c r="F269" s="866"/>
      <c r="G269" s="866"/>
      <c r="H269" s="869" t="str">
        <f t="array" ref="H269">IF(ISERROR(INDEX(גיליון3!$U$13:$X$27,MATCH('דיווח פרטני'!G269,גיליון3!$T$13:$T$27,0),MATCH('דיווח פרטני'!C269,גיליון3!$U$12:$X$12,0)))," ", INDEX(גיליון3!$U$13:$X$27,MATCH('דיווח פרטני'!G269,גיליון3!$T$13:$T$27,0),MATCH('דיווח פרטני'!C269,גיליון3!$U$12:$X$12,0)))</f>
        <v xml:space="preserve"> </v>
      </c>
      <c r="I269" s="866"/>
      <c r="J269" s="866"/>
      <c r="K269" s="905"/>
    </row>
    <row r="270" spans="1:11" ht="19" thickBot="1" x14ac:dyDescent="0.5">
      <c r="A270" s="866"/>
      <c r="B270" s="866"/>
      <c r="C270" s="866"/>
      <c r="D270" s="866"/>
      <c r="E270" s="867"/>
      <c r="F270" s="866"/>
      <c r="G270" s="866"/>
      <c r="H270" s="869" t="str">
        <f t="array" ref="H270">IF(ISERROR(INDEX(גיליון3!$U$13:$X$27,MATCH('דיווח פרטני'!G270,גיליון3!$T$13:$T$27,0),MATCH('דיווח פרטני'!C270,גיליון3!$U$12:$X$12,0)))," ", INDEX(גיליון3!$U$13:$X$27,MATCH('דיווח פרטני'!G270,גיליון3!$T$13:$T$27,0),MATCH('דיווח פרטני'!C270,גיליון3!$U$12:$X$12,0)))</f>
        <v xml:space="preserve"> </v>
      </c>
      <c r="I270" s="866"/>
      <c r="J270" s="866"/>
      <c r="K270" s="905"/>
    </row>
    <row r="271" spans="1:11" ht="19" thickBot="1" x14ac:dyDescent="0.5">
      <c r="A271" s="866"/>
      <c r="B271" s="866"/>
      <c r="C271" s="866"/>
      <c r="D271" s="866"/>
      <c r="E271" s="867"/>
      <c r="F271" s="866"/>
      <c r="G271" s="866"/>
      <c r="H271" s="869" t="str">
        <f t="array" ref="H271">IF(ISERROR(INDEX(גיליון3!$U$13:$X$27,MATCH('דיווח פרטני'!G271,גיליון3!$T$13:$T$27,0),MATCH('דיווח פרטני'!C271,גיליון3!$U$12:$X$12,0)))," ", INDEX(גיליון3!$U$13:$X$27,MATCH('דיווח פרטני'!G271,גיליון3!$T$13:$T$27,0),MATCH('דיווח פרטני'!C271,גיליון3!$U$12:$X$12,0)))</f>
        <v xml:space="preserve"> </v>
      </c>
      <c r="I271" s="866"/>
      <c r="J271" s="866"/>
      <c r="K271" s="905"/>
    </row>
    <row r="272" spans="1:11" ht="19" thickBot="1" x14ac:dyDescent="0.5">
      <c r="A272" s="866"/>
      <c r="B272" s="866"/>
      <c r="C272" s="866"/>
      <c r="D272" s="866"/>
      <c r="E272" s="867"/>
      <c r="F272" s="866"/>
      <c r="G272" s="866"/>
      <c r="H272" s="869" t="str">
        <f t="array" ref="H272">IF(ISERROR(INDEX(גיליון3!$U$13:$X$27,MATCH('דיווח פרטני'!G272,גיליון3!$T$13:$T$27,0),MATCH('דיווח פרטני'!C272,גיליון3!$U$12:$X$12,0)))," ", INDEX(גיליון3!$U$13:$X$27,MATCH('דיווח פרטני'!G272,גיליון3!$T$13:$T$27,0),MATCH('דיווח פרטני'!C272,גיליון3!$U$12:$X$12,0)))</f>
        <v xml:space="preserve"> </v>
      </c>
      <c r="I272" s="866"/>
      <c r="J272" s="866"/>
      <c r="K272" s="905"/>
    </row>
    <row r="273" spans="1:11" ht="19" thickBot="1" x14ac:dyDescent="0.5">
      <c r="A273" s="866"/>
      <c r="B273" s="866"/>
      <c r="C273" s="866"/>
      <c r="D273" s="866"/>
      <c r="E273" s="867"/>
      <c r="F273" s="866"/>
      <c r="G273" s="866"/>
      <c r="H273" s="869" t="str">
        <f t="array" ref="H273">IF(ISERROR(INDEX(גיליון3!$U$13:$X$27,MATCH('דיווח פרטני'!G273,גיליון3!$T$13:$T$27,0),MATCH('דיווח פרטני'!C273,גיליון3!$U$12:$X$12,0)))," ", INDEX(גיליון3!$U$13:$X$27,MATCH('דיווח פרטני'!G273,גיליון3!$T$13:$T$27,0),MATCH('דיווח פרטני'!C273,גיליון3!$U$12:$X$12,0)))</f>
        <v xml:space="preserve"> </v>
      </c>
      <c r="I273" s="866"/>
      <c r="J273" s="866"/>
      <c r="K273" s="905"/>
    </row>
    <row r="274" spans="1:11" ht="19" thickBot="1" x14ac:dyDescent="0.5">
      <c r="A274" s="866"/>
      <c r="B274" s="866"/>
      <c r="C274" s="866"/>
      <c r="D274" s="866"/>
      <c r="E274" s="867"/>
      <c r="F274" s="866"/>
      <c r="G274" s="866"/>
      <c r="H274" s="869" t="str">
        <f t="array" ref="H274">IF(ISERROR(INDEX(גיליון3!$U$13:$X$27,MATCH('דיווח פרטני'!G274,גיליון3!$T$13:$T$27,0),MATCH('דיווח פרטני'!C274,גיליון3!$U$12:$X$12,0)))," ", INDEX(גיליון3!$U$13:$X$27,MATCH('דיווח פרטני'!G274,גיליון3!$T$13:$T$27,0),MATCH('דיווח פרטני'!C274,גיליון3!$U$12:$X$12,0)))</f>
        <v xml:space="preserve"> </v>
      </c>
      <c r="I274" s="866"/>
      <c r="J274" s="866"/>
      <c r="K274" s="905"/>
    </row>
    <row r="275" spans="1:11" ht="19" thickBot="1" x14ac:dyDescent="0.5">
      <c r="A275" s="866"/>
      <c r="B275" s="866"/>
      <c r="C275" s="866"/>
      <c r="D275" s="866"/>
      <c r="E275" s="867"/>
      <c r="F275" s="866"/>
      <c r="G275" s="866"/>
      <c r="H275" s="869" t="str">
        <f t="array" ref="H275">IF(ISERROR(INDEX(גיליון3!$U$13:$X$27,MATCH('דיווח פרטני'!G275,גיליון3!$T$13:$T$27,0),MATCH('דיווח פרטני'!C275,גיליון3!$U$12:$X$12,0)))," ", INDEX(גיליון3!$U$13:$X$27,MATCH('דיווח פרטני'!G275,גיליון3!$T$13:$T$27,0),MATCH('דיווח פרטני'!C275,גיליון3!$U$12:$X$12,0)))</f>
        <v xml:space="preserve"> </v>
      </c>
      <c r="I275" s="866"/>
      <c r="J275" s="866"/>
      <c r="K275" s="905"/>
    </row>
    <row r="276" spans="1:11" ht="19" thickBot="1" x14ac:dyDescent="0.5">
      <c r="A276" s="866"/>
      <c r="B276" s="866"/>
      <c r="C276" s="866"/>
      <c r="D276" s="866"/>
      <c r="E276" s="867"/>
      <c r="F276" s="866"/>
      <c r="G276" s="866"/>
      <c r="H276" s="869" t="str">
        <f t="array" ref="H276">IF(ISERROR(INDEX(גיליון3!$U$13:$X$27,MATCH('דיווח פרטני'!G276,גיליון3!$T$13:$T$27,0),MATCH('דיווח פרטני'!C276,גיליון3!$U$12:$X$12,0)))," ", INDEX(גיליון3!$U$13:$X$27,MATCH('דיווח פרטני'!G276,גיליון3!$T$13:$T$27,0),MATCH('דיווח פרטני'!C276,גיליון3!$U$12:$X$12,0)))</f>
        <v xml:space="preserve"> </v>
      </c>
      <c r="I276" s="866"/>
      <c r="J276" s="866"/>
      <c r="K276" s="905"/>
    </row>
    <row r="277" spans="1:11" ht="19" thickBot="1" x14ac:dyDescent="0.5">
      <c r="A277" s="866"/>
      <c r="B277" s="866"/>
      <c r="C277" s="866"/>
      <c r="D277" s="866"/>
      <c r="E277" s="867"/>
      <c r="F277" s="866"/>
      <c r="G277" s="866"/>
      <c r="H277" s="869" t="str">
        <f t="array" ref="H277">IF(ISERROR(INDEX(גיליון3!$U$13:$X$27,MATCH('דיווח פרטני'!G277,גיליון3!$T$13:$T$27,0),MATCH('דיווח פרטני'!C277,גיליון3!$U$12:$X$12,0)))," ", INDEX(גיליון3!$U$13:$X$27,MATCH('דיווח פרטני'!G277,גיליון3!$T$13:$T$27,0),MATCH('דיווח פרטני'!C277,גיליון3!$U$12:$X$12,0)))</f>
        <v xml:space="preserve"> </v>
      </c>
      <c r="I277" s="866"/>
      <c r="J277" s="866"/>
      <c r="K277" s="905"/>
    </row>
    <row r="278" spans="1:11" ht="19" thickBot="1" x14ac:dyDescent="0.5">
      <c r="A278" s="866"/>
      <c r="B278" s="866"/>
      <c r="C278" s="866"/>
      <c r="D278" s="866"/>
      <c r="E278" s="867"/>
      <c r="F278" s="866"/>
      <c r="G278" s="866"/>
      <c r="H278" s="869" t="str">
        <f t="array" ref="H278">IF(ISERROR(INDEX(גיליון3!$U$13:$X$27,MATCH('דיווח פרטני'!G278,גיליון3!$T$13:$T$27,0),MATCH('דיווח פרטני'!C278,גיליון3!$U$12:$X$12,0)))," ", INDEX(גיליון3!$U$13:$X$27,MATCH('דיווח פרטני'!G278,גיליון3!$T$13:$T$27,0),MATCH('דיווח פרטני'!C278,גיליון3!$U$12:$X$12,0)))</f>
        <v xml:space="preserve"> </v>
      </c>
      <c r="I278" s="866"/>
      <c r="J278" s="866"/>
      <c r="K278" s="905"/>
    </row>
    <row r="279" spans="1:11" ht="19" thickBot="1" x14ac:dyDescent="0.5">
      <c r="A279" s="866"/>
      <c r="B279" s="866"/>
      <c r="C279" s="866"/>
      <c r="D279" s="866"/>
      <c r="E279" s="867"/>
      <c r="F279" s="866"/>
      <c r="G279" s="866"/>
      <c r="H279" s="869" t="str">
        <f t="array" ref="H279">IF(ISERROR(INDEX(גיליון3!$U$13:$X$27,MATCH('דיווח פרטני'!G279,גיליון3!$T$13:$T$27,0),MATCH('דיווח פרטני'!C279,גיליון3!$U$12:$X$12,0)))," ", INDEX(גיליון3!$U$13:$X$27,MATCH('דיווח פרטני'!G279,גיליון3!$T$13:$T$27,0),MATCH('דיווח פרטני'!C279,גיליון3!$U$12:$X$12,0)))</f>
        <v xml:space="preserve"> </v>
      </c>
      <c r="I279" s="866"/>
      <c r="J279" s="866"/>
      <c r="K279" s="905"/>
    </row>
    <row r="280" spans="1:11" ht="19" thickBot="1" x14ac:dyDescent="0.5">
      <c r="A280" s="866"/>
      <c r="B280" s="866"/>
      <c r="C280" s="866"/>
      <c r="D280" s="866"/>
      <c r="E280" s="867"/>
      <c r="F280" s="866"/>
      <c r="G280" s="866"/>
      <c r="H280" s="869" t="str">
        <f t="array" ref="H280">IF(ISERROR(INDEX(גיליון3!$U$13:$X$27,MATCH('דיווח פרטני'!G280,גיליון3!$T$13:$T$27,0),MATCH('דיווח פרטני'!C280,גיליון3!$U$12:$X$12,0)))," ", INDEX(גיליון3!$U$13:$X$27,MATCH('דיווח פרטני'!G280,גיליון3!$T$13:$T$27,0),MATCH('דיווח פרטני'!C280,גיליון3!$U$12:$X$12,0)))</f>
        <v xml:space="preserve"> </v>
      </c>
      <c r="I280" s="866"/>
      <c r="J280" s="866"/>
      <c r="K280" s="905"/>
    </row>
    <row r="281" spans="1:11" ht="19" thickBot="1" x14ac:dyDescent="0.5">
      <c r="A281" s="866"/>
      <c r="B281" s="866"/>
      <c r="C281" s="866"/>
      <c r="D281" s="866"/>
      <c r="E281" s="867"/>
      <c r="F281" s="866"/>
      <c r="G281" s="866"/>
      <c r="H281" s="869" t="str">
        <f t="array" ref="H281">IF(ISERROR(INDEX(גיליון3!$U$13:$X$27,MATCH('דיווח פרטני'!G281,גיליון3!$T$13:$T$27,0),MATCH('דיווח פרטני'!C281,גיליון3!$U$12:$X$12,0)))," ", INDEX(גיליון3!$U$13:$X$27,MATCH('דיווח פרטני'!G281,גיליון3!$T$13:$T$27,0),MATCH('דיווח פרטני'!C281,גיליון3!$U$12:$X$12,0)))</f>
        <v xml:space="preserve"> </v>
      </c>
      <c r="I281" s="866"/>
      <c r="J281" s="866"/>
      <c r="K281" s="905"/>
    </row>
    <row r="282" spans="1:11" ht="19" thickBot="1" x14ac:dyDescent="0.5">
      <c r="A282" s="866"/>
      <c r="B282" s="866"/>
      <c r="C282" s="866"/>
      <c r="D282" s="866"/>
      <c r="E282" s="867"/>
      <c r="F282" s="866"/>
      <c r="G282" s="866"/>
      <c r="H282" s="869" t="str">
        <f t="array" ref="H282">IF(ISERROR(INDEX(גיליון3!$U$13:$X$27,MATCH('דיווח פרטני'!G282,גיליון3!$T$13:$T$27,0),MATCH('דיווח פרטני'!C282,גיליון3!$U$12:$X$12,0)))," ", INDEX(גיליון3!$U$13:$X$27,MATCH('דיווח פרטני'!G282,גיליון3!$T$13:$T$27,0),MATCH('דיווח פרטני'!C282,גיליון3!$U$12:$X$12,0)))</f>
        <v xml:space="preserve"> </v>
      </c>
      <c r="I282" s="866"/>
      <c r="J282" s="866"/>
      <c r="K282" s="905"/>
    </row>
    <row r="283" spans="1:11" ht="19" thickBot="1" x14ac:dyDescent="0.5">
      <c r="A283" s="866"/>
      <c r="B283" s="866"/>
      <c r="C283" s="866"/>
      <c r="D283" s="866"/>
      <c r="E283" s="867"/>
      <c r="F283" s="866"/>
      <c r="G283" s="866"/>
      <c r="H283" s="869" t="str">
        <f t="array" ref="H283">IF(ISERROR(INDEX(גיליון3!$U$13:$X$27,MATCH('דיווח פרטני'!G283,גיליון3!$T$13:$T$27,0),MATCH('דיווח פרטני'!C283,גיליון3!$U$12:$X$12,0)))," ", INDEX(גיליון3!$U$13:$X$27,MATCH('דיווח פרטני'!G283,גיליון3!$T$13:$T$27,0),MATCH('דיווח פרטני'!C283,גיליון3!$U$12:$X$12,0)))</f>
        <v xml:space="preserve"> </v>
      </c>
      <c r="I283" s="866"/>
      <c r="J283" s="866"/>
      <c r="K283" s="905"/>
    </row>
    <row r="284" spans="1:11" ht="19" thickBot="1" x14ac:dyDescent="0.5">
      <c r="A284" s="866"/>
      <c r="B284" s="866"/>
      <c r="C284" s="866"/>
      <c r="D284" s="866"/>
      <c r="E284" s="867"/>
      <c r="F284" s="866"/>
      <c r="G284" s="866"/>
      <c r="H284" s="869" t="str">
        <f t="array" ref="H284">IF(ISERROR(INDEX(גיליון3!$U$13:$X$27,MATCH('דיווח פרטני'!G284,גיליון3!$T$13:$T$27,0),MATCH('דיווח פרטני'!C284,גיליון3!$U$12:$X$12,0)))," ", INDEX(גיליון3!$U$13:$X$27,MATCH('דיווח פרטני'!G284,גיליון3!$T$13:$T$27,0),MATCH('דיווח פרטני'!C284,גיליון3!$U$12:$X$12,0)))</f>
        <v xml:space="preserve"> </v>
      </c>
      <c r="I284" s="866"/>
      <c r="J284" s="866"/>
      <c r="K284" s="905"/>
    </row>
    <row r="285" spans="1:11" ht="19" thickBot="1" x14ac:dyDescent="0.5">
      <c r="A285" s="866"/>
      <c r="B285" s="866"/>
      <c r="C285" s="866"/>
      <c r="D285" s="866"/>
      <c r="E285" s="867"/>
      <c r="F285" s="866"/>
      <c r="G285" s="866"/>
      <c r="H285" s="869" t="str">
        <f t="array" ref="H285">IF(ISERROR(INDEX(גיליון3!$U$13:$X$27,MATCH('דיווח פרטני'!G285,גיליון3!$T$13:$T$27,0),MATCH('דיווח פרטני'!C285,גיליון3!$U$12:$X$12,0)))," ", INDEX(גיליון3!$U$13:$X$27,MATCH('דיווח פרטני'!G285,גיליון3!$T$13:$T$27,0),MATCH('דיווח פרטני'!C285,גיליון3!$U$12:$X$12,0)))</f>
        <v xml:space="preserve"> </v>
      </c>
      <c r="I285" s="866"/>
      <c r="J285" s="866"/>
      <c r="K285" s="905"/>
    </row>
    <row r="286" spans="1:11" ht="19" thickBot="1" x14ac:dyDescent="0.5">
      <c r="A286" s="866"/>
      <c r="B286" s="866"/>
      <c r="C286" s="866"/>
      <c r="D286" s="866"/>
      <c r="E286" s="867"/>
      <c r="F286" s="866"/>
      <c r="G286" s="866"/>
      <c r="H286" s="869" t="str">
        <f t="array" ref="H286">IF(ISERROR(INDEX(גיליון3!$U$13:$X$27,MATCH('דיווח פרטני'!G286,גיליון3!$T$13:$T$27,0),MATCH('דיווח פרטני'!C286,גיליון3!$U$12:$X$12,0)))," ", INDEX(גיליון3!$U$13:$X$27,MATCH('דיווח פרטני'!G286,גיליון3!$T$13:$T$27,0),MATCH('דיווח פרטני'!C286,גיליון3!$U$12:$X$12,0)))</f>
        <v xml:space="preserve"> </v>
      </c>
      <c r="I286" s="866"/>
      <c r="J286" s="866"/>
      <c r="K286" s="905"/>
    </row>
    <row r="287" spans="1:11" ht="19" thickBot="1" x14ac:dyDescent="0.5">
      <c r="A287" s="866"/>
      <c r="B287" s="866"/>
      <c r="C287" s="866"/>
      <c r="D287" s="866"/>
      <c r="E287" s="867"/>
      <c r="F287" s="866"/>
      <c r="G287" s="866"/>
      <c r="H287" s="869" t="str">
        <f t="array" ref="H287">IF(ISERROR(INDEX(גיליון3!$U$13:$X$27,MATCH('דיווח פרטני'!G287,גיליון3!$T$13:$T$27,0),MATCH('דיווח פרטני'!C287,גיליון3!$U$12:$X$12,0)))," ", INDEX(גיליון3!$U$13:$X$27,MATCH('דיווח פרטני'!G287,גיליון3!$T$13:$T$27,0),MATCH('דיווח פרטני'!C287,גיליון3!$U$12:$X$12,0)))</f>
        <v xml:space="preserve"> </v>
      </c>
      <c r="I287" s="866"/>
      <c r="J287" s="866"/>
      <c r="K287" s="905"/>
    </row>
    <row r="288" spans="1:11" ht="19" thickBot="1" x14ac:dyDescent="0.5">
      <c r="A288" s="866"/>
      <c r="B288" s="866"/>
      <c r="C288" s="866"/>
      <c r="D288" s="866"/>
      <c r="E288" s="867"/>
      <c r="F288" s="866"/>
      <c r="G288" s="866"/>
      <c r="H288" s="869" t="str">
        <f t="array" ref="H288">IF(ISERROR(INDEX(גיליון3!$U$13:$X$27,MATCH('דיווח פרטני'!G288,גיליון3!$T$13:$T$27,0),MATCH('דיווח פרטני'!C288,גיליון3!$U$12:$X$12,0)))," ", INDEX(גיליון3!$U$13:$X$27,MATCH('דיווח פרטני'!G288,גיליון3!$T$13:$T$27,0),MATCH('דיווח פרטני'!C288,גיליון3!$U$12:$X$12,0)))</f>
        <v xml:space="preserve"> </v>
      </c>
      <c r="I288" s="866"/>
      <c r="J288" s="866"/>
      <c r="K288" s="905"/>
    </row>
    <row r="289" spans="1:11" ht="19" thickBot="1" x14ac:dyDescent="0.5">
      <c r="A289" s="866"/>
      <c r="B289" s="866"/>
      <c r="C289" s="866"/>
      <c r="D289" s="866"/>
      <c r="E289" s="867"/>
      <c r="F289" s="866"/>
      <c r="G289" s="866"/>
      <c r="H289" s="869" t="str">
        <f t="array" ref="H289">IF(ISERROR(INDEX(גיליון3!$U$13:$X$27,MATCH('דיווח פרטני'!G289,גיליון3!$T$13:$T$27,0),MATCH('דיווח פרטני'!C289,גיליון3!$U$12:$X$12,0)))," ", INDEX(גיליון3!$U$13:$X$27,MATCH('דיווח פרטני'!G289,גיליון3!$T$13:$T$27,0),MATCH('דיווח פרטני'!C289,גיליון3!$U$12:$X$12,0)))</f>
        <v xml:space="preserve"> </v>
      </c>
      <c r="I289" s="866"/>
      <c r="J289" s="866"/>
      <c r="K289" s="905"/>
    </row>
    <row r="290" spans="1:11" ht="19" thickBot="1" x14ac:dyDescent="0.5">
      <c r="A290" s="866"/>
      <c r="B290" s="866"/>
      <c r="C290" s="866"/>
      <c r="D290" s="866"/>
      <c r="E290" s="867"/>
      <c r="F290" s="866"/>
      <c r="G290" s="866"/>
      <c r="H290" s="869" t="str">
        <f t="array" ref="H290">IF(ISERROR(INDEX(גיליון3!$U$13:$X$27,MATCH('דיווח פרטני'!G290,גיליון3!$T$13:$T$27,0),MATCH('דיווח פרטני'!C290,גיליון3!$U$12:$X$12,0)))," ", INDEX(גיליון3!$U$13:$X$27,MATCH('דיווח פרטני'!G290,גיליון3!$T$13:$T$27,0),MATCH('דיווח פרטני'!C290,גיליון3!$U$12:$X$12,0)))</f>
        <v xml:space="preserve"> </v>
      </c>
      <c r="I290" s="866"/>
      <c r="J290" s="866"/>
      <c r="K290" s="905"/>
    </row>
    <row r="291" spans="1:11" ht="19" thickBot="1" x14ac:dyDescent="0.5">
      <c r="A291" s="866"/>
      <c r="B291" s="866"/>
      <c r="C291" s="866"/>
      <c r="D291" s="866"/>
      <c r="E291" s="867"/>
      <c r="F291" s="866"/>
      <c r="G291" s="866"/>
      <c r="H291" s="869" t="str">
        <f t="array" ref="H291">IF(ISERROR(INDEX(גיליון3!$U$13:$X$27,MATCH('דיווח פרטני'!G291,גיליון3!$T$13:$T$27,0),MATCH('דיווח פרטני'!C291,גיליון3!$U$12:$X$12,0)))," ", INDEX(גיליון3!$U$13:$X$27,MATCH('דיווח פרטני'!G291,גיליון3!$T$13:$T$27,0),MATCH('דיווח פרטני'!C291,גיליון3!$U$12:$X$12,0)))</f>
        <v xml:space="preserve"> </v>
      </c>
      <c r="I291" s="866"/>
      <c r="J291" s="866"/>
      <c r="K291" s="905"/>
    </row>
    <row r="292" spans="1:11" ht="19" thickBot="1" x14ac:dyDescent="0.5">
      <c r="A292" s="866"/>
      <c r="B292" s="866"/>
      <c r="C292" s="866"/>
      <c r="D292" s="866"/>
      <c r="E292" s="867"/>
      <c r="F292" s="866"/>
      <c r="G292" s="866"/>
      <c r="H292" s="869" t="str">
        <f t="array" ref="H292">IF(ISERROR(INDEX(גיליון3!$U$13:$X$27,MATCH('דיווח פרטני'!G292,גיליון3!$T$13:$T$27,0),MATCH('דיווח פרטני'!C292,גיליון3!$U$12:$X$12,0)))," ", INDEX(גיליון3!$U$13:$X$27,MATCH('דיווח פרטני'!G292,גיליון3!$T$13:$T$27,0),MATCH('דיווח פרטני'!C292,גיליון3!$U$12:$X$12,0)))</f>
        <v xml:space="preserve"> </v>
      </c>
      <c r="I292" s="866"/>
      <c r="J292" s="866"/>
      <c r="K292" s="905"/>
    </row>
    <row r="293" spans="1:11" ht="19" thickBot="1" x14ac:dyDescent="0.5">
      <c r="A293" s="866"/>
      <c r="B293" s="866"/>
      <c r="C293" s="866"/>
      <c r="D293" s="866"/>
      <c r="E293" s="867"/>
      <c r="F293" s="866"/>
      <c r="G293" s="866"/>
      <c r="H293" s="869" t="str">
        <f t="array" ref="H293">IF(ISERROR(INDEX(גיליון3!$U$13:$X$27,MATCH('דיווח פרטני'!G293,גיליון3!$T$13:$T$27,0),MATCH('דיווח פרטני'!C293,גיליון3!$U$12:$X$12,0)))," ", INDEX(גיליון3!$U$13:$X$27,MATCH('דיווח פרטני'!G293,גיליון3!$T$13:$T$27,0),MATCH('דיווח פרטני'!C293,גיליון3!$U$12:$X$12,0)))</f>
        <v xml:space="preserve"> </v>
      </c>
      <c r="I293" s="866"/>
      <c r="J293" s="866"/>
      <c r="K293" s="905"/>
    </row>
    <row r="294" spans="1:11" ht="19" thickBot="1" x14ac:dyDescent="0.5">
      <c r="A294" s="866"/>
      <c r="B294" s="866"/>
      <c r="C294" s="866"/>
      <c r="D294" s="866"/>
      <c r="E294" s="867"/>
      <c r="F294" s="866"/>
      <c r="G294" s="866"/>
      <c r="H294" s="869" t="str">
        <f t="array" ref="H294">IF(ISERROR(INDEX(גיליון3!$U$13:$X$27,MATCH('דיווח פרטני'!G294,גיליון3!$T$13:$T$27,0),MATCH('דיווח פרטני'!C294,גיליון3!$U$12:$X$12,0)))," ", INDEX(גיליון3!$U$13:$X$27,MATCH('דיווח פרטני'!G294,גיליון3!$T$13:$T$27,0),MATCH('דיווח פרטני'!C294,גיליון3!$U$12:$X$12,0)))</f>
        <v xml:space="preserve"> </v>
      </c>
      <c r="I294" s="866"/>
      <c r="J294" s="866"/>
      <c r="K294" s="905"/>
    </row>
    <row r="295" spans="1:11" ht="19" thickBot="1" x14ac:dyDescent="0.5">
      <c r="A295" s="866"/>
      <c r="B295" s="866"/>
      <c r="C295" s="866"/>
      <c r="D295" s="866"/>
      <c r="E295" s="867"/>
      <c r="F295" s="866"/>
      <c r="G295" s="866"/>
      <c r="H295" s="869" t="str">
        <f t="array" ref="H295">IF(ISERROR(INDEX(גיליון3!$U$13:$X$27,MATCH('דיווח פרטני'!G295,גיליון3!$T$13:$T$27,0),MATCH('דיווח פרטני'!C295,גיליון3!$U$12:$X$12,0)))," ", INDEX(גיליון3!$U$13:$X$27,MATCH('דיווח פרטני'!G295,גיליון3!$T$13:$T$27,0),MATCH('דיווח פרטני'!C295,גיליון3!$U$12:$X$12,0)))</f>
        <v xml:space="preserve"> </v>
      </c>
      <c r="I295" s="866"/>
      <c r="J295" s="866"/>
      <c r="K295" s="905"/>
    </row>
    <row r="296" spans="1:11" ht="19" thickBot="1" x14ac:dyDescent="0.5">
      <c r="A296" s="866"/>
      <c r="B296" s="866"/>
      <c r="C296" s="866"/>
      <c r="D296" s="866"/>
      <c r="E296" s="867"/>
      <c r="F296" s="866"/>
      <c r="G296" s="866"/>
      <c r="H296" s="869" t="str">
        <f t="array" ref="H296">IF(ISERROR(INDEX(גיליון3!$U$13:$X$27,MATCH('דיווח פרטני'!G296,גיליון3!$T$13:$T$27,0),MATCH('דיווח פרטני'!C296,גיליון3!$U$12:$X$12,0)))," ", INDEX(גיליון3!$U$13:$X$27,MATCH('דיווח פרטני'!G296,גיליון3!$T$13:$T$27,0),MATCH('דיווח פרטני'!C296,גיליון3!$U$12:$X$12,0)))</f>
        <v xml:space="preserve"> </v>
      </c>
      <c r="I296" s="866"/>
      <c r="J296" s="866"/>
      <c r="K296" s="905"/>
    </row>
    <row r="297" spans="1:11" ht="19" thickBot="1" x14ac:dyDescent="0.5">
      <c r="A297" s="866"/>
      <c r="B297" s="866"/>
      <c r="C297" s="866"/>
      <c r="D297" s="866"/>
      <c r="E297" s="867"/>
      <c r="F297" s="866"/>
      <c r="G297" s="866"/>
      <c r="H297" s="869" t="str">
        <f t="array" ref="H297">IF(ISERROR(INDEX(גיליון3!$U$13:$X$27,MATCH('דיווח פרטני'!G297,גיליון3!$T$13:$T$27,0),MATCH('דיווח פרטני'!C297,גיליון3!$U$12:$X$12,0)))," ", INDEX(גיליון3!$U$13:$X$27,MATCH('דיווח פרטני'!G297,גיליון3!$T$13:$T$27,0),MATCH('דיווח פרטני'!C297,גיליון3!$U$12:$X$12,0)))</f>
        <v xml:space="preserve"> </v>
      </c>
      <c r="I297" s="866"/>
      <c r="J297" s="866"/>
      <c r="K297" s="905"/>
    </row>
    <row r="298" spans="1:11" ht="19" thickBot="1" x14ac:dyDescent="0.5">
      <c r="A298" s="866"/>
      <c r="B298" s="866"/>
      <c r="C298" s="866"/>
      <c r="D298" s="866"/>
      <c r="E298" s="867"/>
      <c r="F298" s="866"/>
      <c r="G298" s="866"/>
      <c r="H298" s="869" t="str">
        <f t="array" ref="H298">IF(ISERROR(INDEX(גיליון3!$U$13:$X$27,MATCH('דיווח פרטני'!G298,גיליון3!$T$13:$T$27,0),MATCH('דיווח פרטני'!C298,גיליון3!$U$12:$X$12,0)))," ", INDEX(גיליון3!$U$13:$X$27,MATCH('דיווח פרטני'!G298,גיליון3!$T$13:$T$27,0),MATCH('דיווח פרטני'!C298,גיליון3!$U$12:$X$12,0)))</f>
        <v xml:space="preserve"> </v>
      </c>
      <c r="I298" s="866"/>
      <c r="J298" s="866"/>
      <c r="K298" s="905"/>
    </row>
    <row r="299" spans="1:11" ht="19" thickBot="1" x14ac:dyDescent="0.5">
      <c r="A299" s="866"/>
      <c r="B299" s="866"/>
      <c r="C299" s="866"/>
      <c r="D299" s="866"/>
      <c r="E299" s="867"/>
      <c r="F299" s="866"/>
      <c r="G299" s="866"/>
      <c r="H299" s="869" t="str">
        <f t="array" ref="H299">IF(ISERROR(INDEX(גיליון3!$U$13:$X$27,MATCH('דיווח פרטני'!G299,גיליון3!$T$13:$T$27,0),MATCH('דיווח פרטני'!C299,גיליון3!$U$12:$X$12,0)))," ", INDEX(גיליון3!$U$13:$X$27,MATCH('דיווח פרטני'!G299,גיליון3!$T$13:$T$27,0),MATCH('דיווח פרטני'!C299,גיליון3!$U$12:$X$12,0)))</f>
        <v xml:space="preserve"> </v>
      </c>
      <c r="I299" s="866"/>
      <c r="J299" s="866"/>
      <c r="K299" s="905"/>
    </row>
    <row r="300" spans="1:11" ht="19" thickBot="1" x14ac:dyDescent="0.5">
      <c r="A300" s="866"/>
      <c r="B300" s="866"/>
      <c r="C300" s="866"/>
      <c r="D300" s="866"/>
      <c r="E300" s="867"/>
      <c r="F300" s="866"/>
      <c r="G300" s="866"/>
      <c r="H300" s="869" t="str">
        <f t="array" ref="H300">IF(ISERROR(INDEX(גיליון3!$U$13:$X$27,MATCH('דיווח פרטני'!G300,גיליון3!$T$13:$T$27,0),MATCH('דיווח פרטני'!C300,גיליון3!$U$12:$X$12,0)))," ", INDEX(גיליון3!$U$13:$X$27,MATCH('דיווח פרטני'!G300,גיליון3!$T$13:$T$27,0),MATCH('דיווח פרטני'!C300,גיליון3!$U$12:$X$12,0)))</f>
        <v xml:space="preserve"> </v>
      </c>
      <c r="I300" s="866"/>
      <c r="J300" s="866"/>
      <c r="K300" s="905"/>
    </row>
    <row r="301" spans="1:11" ht="19" thickBot="1" x14ac:dyDescent="0.5">
      <c r="A301" s="866"/>
      <c r="B301" s="866"/>
      <c r="C301" s="866"/>
      <c r="D301" s="866"/>
      <c r="E301" s="867"/>
      <c r="F301" s="866"/>
      <c r="G301" s="866"/>
      <c r="H301" s="869" t="str">
        <f t="array" ref="H301">IF(ISERROR(INDEX(גיליון3!$U$13:$X$27,MATCH('דיווח פרטני'!G301,גיליון3!$T$13:$T$27,0),MATCH('דיווח פרטני'!C301,גיליון3!$U$12:$X$12,0)))," ", INDEX(גיליון3!$U$13:$X$27,MATCH('דיווח פרטני'!G301,גיליון3!$T$13:$T$27,0),MATCH('דיווח פרטני'!C301,גיליון3!$U$12:$X$12,0)))</f>
        <v xml:space="preserve"> </v>
      </c>
      <c r="I301" s="866"/>
      <c r="J301" s="866"/>
      <c r="K301" s="905"/>
    </row>
    <row r="302" spans="1:11" ht="19" thickBot="1" x14ac:dyDescent="0.5">
      <c r="A302" s="866"/>
      <c r="B302" s="866"/>
      <c r="C302" s="866"/>
      <c r="D302" s="866"/>
      <c r="E302" s="867"/>
      <c r="F302" s="866"/>
      <c r="G302" s="866"/>
      <c r="H302" s="869" t="str">
        <f t="array" ref="H302">IF(ISERROR(INDEX(גיליון3!$U$13:$X$27,MATCH('דיווח פרטני'!G302,גיליון3!$T$13:$T$27,0),MATCH('דיווח פרטני'!C302,גיליון3!$U$12:$X$12,0)))," ", INDEX(גיליון3!$U$13:$X$27,MATCH('דיווח פרטני'!G302,גיליון3!$T$13:$T$27,0),MATCH('דיווח פרטני'!C302,גיליון3!$U$12:$X$12,0)))</f>
        <v xml:space="preserve"> </v>
      </c>
      <c r="I302" s="866"/>
      <c r="J302" s="866"/>
      <c r="K302" s="905"/>
    </row>
    <row r="303" spans="1:11" ht="19" thickBot="1" x14ac:dyDescent="0.5">
      <c r="A303" s="866"/>
      <c r="B303" s="866"/>
      <c r="C303" s="866"/>
      <c r="D303" s="866"/>
      <c r="E303" s="867"/>
      <c r="F303" s="866"/>
      <c r="G303" s="866"/>
      <c r="H303" s="869" t="str">
        <f t="array" ref="H303">IF(ISERROR(INDEX(גיליון3!$U$13:$X$27,MATCH('דיווח פרטני'!G303,גיליון3!$T$13:$T$27,0),MATCH('דיווח פרטני'!C303,גיליון3!$U$12:$X$12,0)))," ", INDEX(גיליון3!$U$13:$X$27,MATCH('דיווח פרטני'!G303,גיליון3!$T$13:$T$27,0),MATCH('דיווח פרטני'!C303,גיליון3!$U$12:$X$12,0)))</f>
        <v xml:space="preserve"> </v>
      </c>
      <c r="I303" s="866"/>
      <c r="J303" s="866"/>
      <c r="K303" s="905"/>
    </row>
    <row r="304" spans="1:11" ht="19" thickBot="1" x14ac:dyDescent="0.5">
      <c r="A304" s="866"/>
      <c r="B304" s="866"/>
      <c r="C304" s="866"/>
      <c r="D304" s="866"/>
      <c r="E304" s="867"/>
      <c r="F304" s="866"/>
      <c r="G304" s="866"/>
      <c r="H304" s="869" t="str">
        <f t="array" ref="H304">IF(ISERROR(INDEX(גיליון3!$U$13:$X$27,MATCH('דיווח פרטני'!G304,גיליון3!$T$13:$T$27,0),MATCH('דיווח פרטני'!C304,גיליון3!$U$12:$X$12,0)))," ", INDEX(גיליון3!$U$13:$X$27,MATCH('דיווח פרטני'!G304,גיליון3!$T$13:$T$27,0),MATCH('דיווח פרטני'!C304,גיליון3!$U$12:$X$12,0)))</f>
        <v xml:space="preserve"> </v>
      </c>
      <c r="I304" s="866"/>
      <c r="J304" s="866"/>
      <c r="K304" s="905"/>
    </row>
    <row r="305" spans="1:11" ht="19" thickBot="1" x14ac:dyDescent="0.5">
      <c r="A305" s="866"/>
      <c r="B305" s="866"/>
      <c r="C305" s="866"/>
      <c r="D305" s="866"/>
      <c r="E305" s="867"/>
      <c r="F305" s="866"/>
      <c r="G305" s="866"/>
      <c r="H305" s="869" t="str">
        <f t="array" ref="H305">IF(ISERROR(INDEX(גיליון3!$U$13:$X$27,MATCH('דיווח פרטני'!G305,גיליון3!$T$13:$T$27,0),MATCH('דיווח פרטני'!C305,גיליון3!$U$12:$X$12,0)))," ", INDEX(גיליון3!$U$13:$X$27,MATCH('דיווח פרטני'!G305,גיליון3!$T$13:$T$27,0),MATCH('דיווח פרטני'!C305,גיליון3!$U$12:$X$12,0)))</f>
        <v xml:space="preserve"> </v>
      </c>
      <c r="I305" s="866"/>
      <c r="J305" s="866"/>
      <c r="K305" s="905"/>
    </row>
    <row r="306" spans="1:11" ht="19" thickBot="1" x14ac:dyDescent="0.5">
      <c r="A306" s="866"/>
      <c r="B306" s="866"/>
      <c r="C306" s="866"/>
      <c r="D306" s="866"/>
      <c r="E306" s="867"/>
      <c r="F306" s="866"/>
      <c r="G306" s="866"/>
      <c r="H306" s="869" t="str">
        <f t="array" ref="H306">IF(ISERROR(INDEX(גיליון3!$U$13:$X$27,MATCH('דיווח פרטני'!G306,גיליון3!$T$13:$T$27,0),MATCH('דיווח פרטני'!C306,גיליון3!$U$12:$X$12,0)))," ", INDEX(גיליון3!$U$13:$X$27,MATCH('דיווח פרטני'!G306,גיליון3!$T$13:$T$27,0),MATCH('דיווח פרטני'!C306,גיליון3!$U$12:$X$12,0)))</f>
        <v xml:space="preserve"> </v>
      </c>
      <c r="I306" s="866"/>
      <c r="J306" s="866"/>
      <c r="K306" s="905"/>
    </row>
    <row r="307" spans="1:11" ht="19" thickBot="1" x14ac:dyDescent="0.5">
      <c r="A307" s="866"/>
      <c r="B307" s="866"/>
      <c r="C307" s="866"/>
      <c r="D307" s="866"/>
      <c r="E307" s="867"/>
      <c r="F307" s="866"/>
      <c r="G307" s="866"/>
      <c r="H307" s="869" t="str">
        <f t="array" ref="H307">IF(ISERROR(INDEX(גיליון3!$U$13:$X$27,MATCH('דיווח פרטני'!G307,גיליון3!$T$13:$T$27,0),MATCH('דיווח פרטני'!C307,גיליון3!$U$12:$X$12,0)))," ", INDEX(גיליון3!$U$13:$X$27,MATCH('דיווח פרטני'!G307,גיליון3!$T$13:$T$27,0),MATCH('דיווח פרטני'!C307,גיליון3!$U$12:$X$12,0)))</f>
        <v xml:space="preserve"> </v>
      </c>
      <c r="I307" s="866"/>
      <c r="J307" s="866"/>
      <c r="K307" s="905"/>
    </row>
    <row r="308" spans="1:11" ht="19" thickBot="1" x14ac:dyDescent="0.5">
      <c r="A308" s="866"/>
      <c r="B308" s="866"/>
      <c r="C308" s="866"/>
      <c r="D308" s="866"/>
      <c r="E308" s="867"/>
      <c r="F308" s="866"/>
      <c r="G308" s="866"/>
      <c r="H308" s="869" t="str">
        <f t="array" ref="H308">IF(ISERROR(INDEX(גיליון3!$U$13:$X$27,MATCH('דיווח פרטני'!G308,גיליון3!$T$13:$T$27,0),MATCH('דיווח פרטני'!C308,גיליון3!$U$12:$X$12,0)))," ", INDEX(גיליון3!$U$13:$X$27,MATCH('דיווח פרטני'!G308,גיליון3!$T$13:$T$27,0),MATCH('דיווח פרטני'!C308,גיליון3!$U$12:$X$12,0)))</f>
        <v xml:space="preserve"> </v>
      </c>
      <c r="I308" s="866"/>
      <c r="J308" s="866"/>
      <c r="K308" s="905"/>
    </row>
    <row r="309" spans="1:11" ht="19" thickBot="1" x14ac:dyDescent="0.5">
      <c r="A309" s="866"/>
      <c r="B309" s="866"/>
      <c r="C309" s="866"/>
      <c r="D309" s="866"/>
      <c r="E309" s="867"/>
      <c r="F309" s="866"/>
      <c r="G309" s="866"/>
      <c r="H309" s="869" t="str">
        <f t="array" ref="H309">IF(ISERROR(INDEX(גיליון3!$U$13:$X$27,MATCH('דיווח פרטני'!G309,גיליון3!$T$13:$T$27,0),MATCH('דיווח פרטני'!C309,גיליון3!$U$12:$X$12,0)))," ", INDEX(גיליון3!$U$13:$X$27,MATCH('דיווח פרטני'!G309,גיליון3!$T$13:$T$27,0),MATCH('דיווח פרטני'!C309,גיליון3!$U$12:$X$12,0)))</f>
        <v xml:space="preserve"> </v>
      </c>
      <c r="I309" s="866"/>
      <c r="J309" s="866"/>
      <c r="K309" s="905"/>
    </row>
    <row r="310" spans="1:11" ht="19" thickBot="1" x14ac:dyDescent="0.5">
      <c r="A310" s="866"/>
      <c r="B310" s="866"/>
      <c r="C310" s="866"/>
      <c r="D310" s="866"/>
      <c r="E310" s="867"/>
      <c r="F310" s="866"/>
      <c r="G310" s="866"/>
      <c r="H310" s="869" t="str">
        <f t="array" ref="H310">IF(ISERROR(INDEX(גיליון3!$U$13:$X$27,MATCH('דיווח פרטני'!G310,גיליון3!$T$13:$T$27,0),MATCH('דיווח פרטני'!C310,גיליון3!$U$12:$X$12,0)))," ", INDEX(גיליון3!$U$13:$X$27,MATCH('דיווח פרטני'!G310,גיליון3!$T$13:$T$27,0),MATCH('דיווח פרטני'!C310,גיליון3!$U$12:$X$12,0)))</f>
        <v xml:space="preserve"> </v>
      </c>
      <c r="I310" s="866"/>
      <c r="J310" s="866"/>
      <c r="K310" s="905"/>
    </row>
    <row r="311" spans="1:11" ht="19" thickBot="1" x14ac:dyDescent="0.5">
      <c r="A311" s="866"/>
      <c r="B311" s="866"/>
      <c r="C311" s="866"/>
      <c r="D311" s="866"/>
      <c r="E311" s="867"/>
      <c r="F311" s="866"/>
      <c r="G311" s="866"/>
      <c r="H311" s="869" t="str">
        <f t="array" ref="H311">IF(ISERROR(INDEX(גיליון3!$U$13:$X$27,MATCH('דיווח פרטני'!G311,גיליון3!$T$13:$T$27,0),MATCH('דיווח פרטני'!C311,גיליון3!$U$12:$X$12,0)))," ", INDEX(גיליון3!$U$13:$X$27,MATCH('דיווח פרטני'!G311,גיליון3!$T$13:$T$27,0),MATCH('דיווח פרטני'!C311,גיליון3!$U$12:$X$12,0)))</f>
        <v xml:space="preserve"> </v>
      </c>
      <c r="I311" s="866"/>
      <c r="J311" s="866"/>
      <c r="K311" s="905"/>
    </row>
    <row r="312" spans="1:11" ht="19" thickBot="1" x14ac:dyDescent="0.5">
      <c r="A312" s="866"/>
      <c r="B312" s="866"/>
      <c r="C312" s="866"/>
      <c r="D312" s="866"/>
      <c r="E312" s="867"/>
      <c r="F312" s="866"/>
      <c r="G312" s="866"/>
      <c r="H312" s="869" t="str">
        <f t="array" ref="H312">IF(ISERROR(INDEX(גיליון3!$U$13:$X$27,MATCH('דיווח פרטני'!G312,גיליון3!$T$13:$T$27,0),MATCH('דיווח פרטני'!C312,גיליון3!$U$12:$X$12,0)))," ", INDEX(גיליון3!$U$13:$X$27,MATCH('דיווח פרטני'!G312,גיליון3!$T$13:$T$27,0),MATCH('דיווח פרטני'!C312,גיליון3!$U$12:$X$12,0)))</f>
        <v xml:space="preserve"> </v>
      </c>
      <c r="I312" s="866"/>
      <c r="J312" s="866"/>
      <c r="K312" s="905"/>
    </row>
    <row r="313" spans="1:11" ht="19" thickBot="1" x14ac:dyDescent="0.5">
      <c r="A313" s="866"/>
      <c r="B313" s="866"/>
      <c r="C313" s="866"/>
      <c r="D313" s="866"/>
      <c r="E313" s="867"/>
      <c r="F313" s="866"/>
      <c r="G313" s="866"/>
      <c r="H313" s="869" t="str">
        <f t="array" ref="H313">IF(ISERROR(INDEX(גיליון3!$U$13:$X$27,MATCH('דיווח פרטני'!G313,גיליון3!$T$13:$T$27,0),MATCH('דיווח פרטני'!C313,גיליון3!$U$12:$X$12,0)))," ", INDEX(גיליון3!$U$13:$X$27,MATCH('דיווח פרטני'!G313,גיליון3!$T$13:$T$27,0),MATCH('דיווח פרטני'!C313,גיליון3!$U$12:$X$12,0)))</f>
        <v xml:space="preserve"> </v>
      </c>
      <c r="I313" s="866"/>
      <c r="J313" s="866"/>
      <c r="K313" s="905"/>
    </row>
    <row r="314" spans="1:11" ht="19" thickBot="1" x14ac:dyDescent="0.5">
      <c r="A314" s="866"/>
      <c r="B314" s="866"/>
      <c r="C314" s="866"/>
      <c r="D314" s="866"/>
      <c r="E314" s="867"/>
      <c r="F314" s="866"/>
      <c r="G314" s="866"/>
      <c r="H314" s="869" t="str">
        <f t="array" ref="H314">IF(ISERROR(INDEX(גיליון3!$U$13:$X$27,MATCH('דיווח פרטני'!G314,גיליון3!$T$13:$T$27,0),MATCH('דיווח פרטני'!C314,גיליון3!$U$12:$X$12,0)))," ", INDEX(גיליון3!$U$13:$X$27,MATCH('דיווח פרטני'!G314,גיליון3!$T$13:$T$27,0),MATCH('דיווח פרטני'!C314,גיליון3!$U$12:$X$12,0)))</f>
        <v xml:space="preserve"> </v>
      </c>
      <c r="I314" s="866"/>
      <c r="J314" s="866"/>
      <c r="K314" s="905"/>
    </row>
    <row r="315" spans="1:11" ht="19" thickBot="1" x14ac:dyDescent="0.5">
      <c r="A315" s="866"/>
      <c r="B315" s="866"/>
      <c r="C315" s="866"/>
      <c r="D315" s="866"/>
      <c r="E315" s="867"/>
      <c r="F315" s="866"/>
      <c r="G315" s="866"/>
      <c r="H315" s="869" t="str">
        <f t="array" ref="H315">IF(ISERROR(INDEX(גיליון3!$U$13:$X$27,MATCH('דיווח פרטני'!G315,גיליון3!$T$13:$T$27,0),MATCH('דיווח פרטני'!C315,גיליון3!$U$12:$X$12,0)))," ", INDEX(גיליון3!$U$13:$X$27,MATCH('דיווח פרטני'!G315,גיליון3!$T$13:$T$27,0),MATCH('דיווח פרטני'!C315,גיליון3!$U$12:$X$12,0)))</f>
        <v xml:space="preserve"> </v>
      </c>
      <c r="I315" s="866"/>
      <c r="J315" s="866"/>
      <c r="K315" s="905"/>
    </row>
    <row r="316" spans="1:11" ht="19" thickBot="1" x14ac:dyDescent="0.5">
      <c r="A316" s="866"/>
      <c r="B316" s="866"/>
      <c r="C316" s="866"/>
      <c r="D316" s="866"/>
      <c r="E316" s="867"/>
      <c r="F316" s="866"/>
      <c r="G316" s="866"/>
      <c r="H316" s="869" t="str">
        <f t="array" ref="H316">IF(ISERROR(INDEX(גיליון3!$U$13:$X$27,MATCH('דיווח פרטני'!G316,גיליון3!$T$13:$T$27,0),MATCH('דיווח פרטני'!C316,גיליון3!$U$12:$X$12,0)))," ", INDEX(גיליון3!$U$13:$X$27,MATCH('דיווח פרטני'!G316,גיליון3!$T$13:$T$27,0),MATCH('דיווח פרטני'!C316,גיליון3!$U$12:$X$12,0)))</f>
        <v xml:space="preserve"> </v>
      </c>
      <c r="I316" s="866"/>
      <c r="J316" s="866"/>
      <c r="K316" s="905"/>
    </row>
    <row r="317" spans="1:11" ht="19" thickBot="1" x14ac:dyDescent="0.5">
      <c r="A317" s="866"/>
      <c r="B317" s="866"/>
      <c r="C317" s="866"/>
      <c r="D317" s="866"/>
      <c r="E317" s="867"/>
      <c r="F317" s="866"/>
      <c r="G317" s="866"/>
      <c r="H317" s="869" t="str">
        <f t="array" ref="H317">IF(ISERROR(INDEX(גיליון3!$U$13:$X$27,MATCH('דיווח פרטני'!G317,גיליון3!$T$13:$T$27,0),MATCH('דיווח פרטני'!C317,גיליון3!$U$12:$X$12,0)))," ", INDEX(גיליון3!$U$13:$X$27,MATCH('דיווח פרטני'!G317,גיליון3!$T$13:$T$27,0),MATCH('דיווח פרטני'!C317,גיליון3!$U$12:$X$12,0)))</f>
        <v xml:space="preserve"> </v>
      </c>
      <c r="I317" s="866"/>
      <c r="J317" s="866"/>
      <c r="K317" s="905"/>
    </row>
    <row r="318" spans="1:11" ht="19" thickBot="1" x14ac:dyDescent="0.5">
      <c r="A318" s="866"/>
      <c r="B318" s="866"/>
      <c r="C318" s="866"/>
      <c r="D318" s="866"/>
      <c r="E318" s="867"/>
      <c r="F318" s="866"/>
      <c r="G318" s="866"/>
      <c r="H318" s="869" t="str">
        <f t="array" ref="H318">IF(ISERROR(INDEX(גיליון3!$U$13:$X$27,MATCH('דיווח פרטני'!G318,גיליון3!$T$13:$T$27,0),MATCH('דיווח פרטני'!C318,גיליון3!$U$12:$X$12,0)))," ", INDEX(גיליון3!$U$13:$X$27,MATCH('דיווח פרטני'!G318,גיליון3!$T$13:$T$27,0),MATCH('דיווח פרטני'!C318,גיליון3!$U$12:$X$12,0)))</f>
        <v xml:space="preserve"> </v>
      </c>
      <c r="I318" s="866"/>
      <c r="J318" s="866"/>
      <c r="K318" s="905"/>
    </row>
    <row r="319" spans="1:11" ht="19" thickBot="1" x14ac:dyDescent="0.5">
      <c r="A319" s="866"/>
      <c r="B319" s="866"/>
      <c r="C319" s="866"/>
      <c r="D319" s="866"/>
      <c r="E319" s="867"/>
      <c r="F319" s="866"/>
      <c r="G319" s="866"/>
      <c r="H319" s="869" t="str">
        <f t="array" ref="H319">IF(ISERROR(INDEX(גיליון3!$U$13:$X$27,MATCH('דיווח פרטני'!G319,גיליון3!$T$13:$T$27,0),MATCH('דיווח פרטני'!C319,גיליון3!$U$12:$X$12,0)))," ", INDEX(גיליון3!$U$13:$X$27,MATCH('דיווח פרטני'!G319,גיליון3!$T$13:$T$27,0),MATCH('דיווח פרטני'!C319,גיליון3!$U$12:$X$12,0)))</f>
        <v xml:space="preserve"> </v>
      </c>
      <c r="I319" s="866"/>
      <c r="J319" s="866"/>
      <c r="K319" s="905"/>
    </row>
    <row r="320" spans="1:11" ht="19" thickBot="1" x14ac:dyDescent="0.5">
      <c r="A320" s="866"/>
      <c r="B320" s="866"/>
      <c r="C320" s="866"/>
      <c r="D320" s="866"/>
      <c r="E320" s="867"/>
      <c r="F320" s="866"/>
      <c r="G320" s="866"/>
      <c r="H320" s="869" t="str">
        <f t="array" ref="H320">IF(ISERROR(INDEX(גיליון3!$U$13:$X$27,MATCH('דיווח פרטני'!G320,גיליון3!$T$13:$T$27,0),MATCH('דיווח פרטני'!C320,גיליון3!$U$12:$X$12,0)))," ", INDEX(גיליון3!$U$13:$X$27,MATCH('דיווח פרטני'!G320,גיליון3!$T$13:$T$27,0),MATCH('דיווח פרטני'!C320,גיליון3!$U$12:$X$12,0)))</f>
        <v xml:space="preserve"> </v>
      </c>
      <c r="I320" s="866"/>
      <c r="J320" s="866"/>
      <c r="K320" s="905"/>
    </row>
    <row r="321" spans="1:11" ht="19" thickBot="1" x14ac:dyDescent="0.5">
      <c r="A321" s="866"/>
      <c r="B321" s="866"/>
      <c r="C321" s="866"/>
      <c r="D321" s="866"/>
      <c r="E321" s="867"/>
      <c r="F321" s="866"/>
      <c r="G321" s="866"/>
      <c r="H321" s="869" t="str">
        <f t="array" ref="H321">IF(ISERROR(INDEX(גיליון3!$U$13:$X$27,MATCH('דיווח פרטני'!G321,גיליון3!$T$13:$T$27,0),MATCH('דיווח פרטני'!C321,גיליון3!$U$12:$X$12,0)))," ", INDEX(גיליון3!$U$13:$X$27,MATCH('דיווח פרטני'!G321,גיליון3!$T$13:$T$27,0),MATCH('דיווח פרטני'!C321,גיליון3!$U$12:$X$12,0)))</f>
        <v xml:space="preserve"> </v>
      </c>
      <c r="I321" s="866"/>
      <c r="J321" s="866"/>
      <c r="K321" s="905"/>
    </row>
    <row r="322" spans="1:11" ht="19" thickBot="1" x14ac:dyDescent="0.5">
      <c r="A322" s="866"/>
      <c r="B322" s="866"/>
      <c r="C322" s="866"/>
      <c r="D322" s="866"/>
      <c r="E322" s="867"/>
      <c r="F322" s="866"/>
      <c r="G322" s="866"/>
      <c r="H322" s="869" t="str">
        <f t="array" ref="H322">IF(ISERROR(INDEX(גיליון3!$U$13:$X$27,MATCH('דיווח פרטני'!G322,גיליון3!$T$13:$T$27,0),MATCH('דיווח פרטני'!C322,גיליון3!$U$12:$X$12,0)))," ", INDEX(גיליון3!$U$13:$X$27,MATCH('דיווח פרטני'!G322,גיליון3!$T$13:$T$27,0),MATCH('דיווח פרטני'!C322,גיליון3!$U$12:$X$12,0)))</f>
        <v xml:space="preserve"> </v>
      </c>
      <c r="I322" s="866"/>
      <c r="J322" s="866"/>
      <c r="K322" s="905"/>
    </row>
    <row r="323" spans="1:11" ht="19" thickBot="1" x14ac:dyDescent="0.5">
      <c r="A323" s="866"/>
      <c r="B323" s="866"/>
      <c r="C323" s="866"/>
      <c r="D323" s="866"/>
      <c r="E323" s="867"/>
      <c r="F323" s="866"/>
      <c r="G323" s="866"/>
      <c r="H323" s="869" t="str">
        <f t="array" ref="H323">IF(ISERROR(INDEX(גיליון3!$U$13:$X$27,MATCH('דיווח פרטני'!G323,גיליון3!$T$13:$T$27,0),MATCH('דיווח פרטני'!C323,גיליון3!$U$12:$X$12,0)))," ", INDEX(גיליון3!$U$13:$X$27,MATCH('דיווח פרטני'!G323,גיליון3!$T$13:$T$27,0),MATCH('דיווח פרטני'!C323,גיליון3!$U$12:$X$12,0)))</f>
        <v xml:space="preserve"> </v>
      </c>
      <c r="I323" s="866"/>
      <c r="J323" s="866"/>
      <c r="K323" s="905"/>
    </row>
    <row r="324" spans="1:11" ht="19" thickBot="1" x14ac:dyDescent="0.5">
      <c r="A324" s="866"/>
      <c r="B324" s="866"/>
      <c r="C324" s="866"/>
      <c r="D324" s="866"/>
      <c r="E324" s="867"/>
      <c r="F324" s="866"/>
      <c r="G324" s="866"/>
      <c r="H324" s="869" t="str">
        <f t="array" ref="H324">IF(ISERROR(INDEX(גיליון3!$U$13:$X$27,MATCH('דיווח פרטני'!G324,גיליון3!$T$13:$T$27,0),MATCH('דיווח פרטני'!C324,גיליון3!$U$12:$X$12,0)))," ", INDEX(גיליון3!$U$13:$X$27,MATCH('דיווח פרטני'!G324,גיליון3!$T$13:$T$27,0),MATCH('דיווח פרטני'!C324,גיליון3!$U$12:$X$12,0)))</f>
        <v xml:space="preserve"> </v>
      </c>
      <c r="I324" s="866"/>
      <c r="J324" s="866"/>
      <c r="K324" s="905"/>
    </row>
    <row r="325" spans="1:11" ht="19" thickBot="1" x14ac:dyDescent="0.5">
      <c r="A325" s="866"/>
      <c r="B325" s="866"/>
      <c r="C325" s="866"/>
      <c r="D325" s="866"/>
      <c r="E325" s="867"/>
      <c r="F325" s="866"/>
      <c r="G325" s="866"/>
      <c r="H325" s="869" t="str">
        <f t="array" ref="H325">IF(ISERROR(INDEX(גיליון3!$U$13:$X$27,MATCH('דיווח פרטני'!G325,גיליון3!$T$13:$T$27,0),MATCH('דיווח פרטני'!C325,גיליון3!$U$12:$X$12,0)))," ", INDEX(גיליון3!$U$13:$X$27,MATCH('דיווח פרטני'!G325,גיליון3!$T$13:$T$27,0),MATCH('דיווח פרטני'!C325,גיליון3!$U$12:$X$12,0)))</f>
        <v xml:space="preserve"> </v>
      </c>
      <c r="I325" s="866"/>
      <c r="J325" s="866"/>
      <c r="K325" s="905"/>
    </row>
    <row r="326" spans="1:11" ht="19" thickBot="1" x14ac:dyDescent="0.5">
      <c r="A326" s="866"/>
      <c r="B326" s="866"/>
      <c r="C326" s="866"/>
      <c r="D326" s="866"/>
      <c r="E326" s="867"/>
      <c r="F326" s="866"/>
      <c r="G326" s="866"/>
      <c r="H326" s="869" t="str">
        <f t="array" ref="H326">IF(ISERROR(INDEX(גיליון3!$U$13:$X$27,MATCH('דיווח פרטני'!G326,גיליון3!$T$13:$T$27,0),MATCH('דיווח פרטני'!C326,גיליון3!$U$12:$X$12,0)))," ", INDEX(גיליון3!$U$13:$X$27,MATCH('דיווח פרטני'!G326,גיליון3!$T$13:$T$27,0),MATCH('דיווח פרטני'!C326,גיליון3!$U$12:$X$12,0)))</f>
        <v xml:space="preserve"> </v>
      </c>
      <c r="I326" s="866"/>
      <c r="J326" s="866"/>
      <c r="K326" s="905"/>
    </row>
    <row r="327" spans="1:11" ht="19" thickBot="1" x14ac:dyDescent="0.5">
      <c r="A327" s="866"/>
      <c r="B327" s="866"/>
      <c r="C327" s="866"/>
      <c r="D327" s="866"/>
      <c r="E327" s="867"/>
      <c r="F327" s="866"/>
      <c r="G327" s="866"/>
      <c r="H327" s="869" t="str">
        <f t="array" ref="H327">IF(ISERROR(INDEX(גיליון3!$U$13:$X$27,MATCH('דיווח פרטני'!G327,גיליון3!$T$13:$T$27,0),MATCH('דיווח פרטני'!C327,גיליון3!$U$12:$X$12,0)))," ", INDEX(גיליון3!$U$13:$X$27,MATCH('דיווח פרטני'!G327,גיליון3!$T$13:$T$27,0),MATCH('דיווח פרטני'!C327,גיליון3!$U$12:$X$12,0)))</f>
        <v xml:space="preserve"> </v>
      </c>
      <c r="I327" s="866"/>
      <c r="J327" s="866"/>
      <c r="K327" s="905"/>
    </row>
    <row r="328" spans="1:11" ht="19" thickBot="1" x14ac:dyDescent="0.5">
      <c r="A328" s="866"/>
      <c r="B328" s="866"/>
      <c r="C328" s="866"/>
      <c r="D328" s="866"/>
      <c r="E328" s="867"/>
      <c r="F328" s="866"/>
      <c r="G328" s="866"/>
      <c r="H328" s="869" t="str">
        <f t="array" ref="H328">IF(ISERROR(INDEX(גיליון3!$U$13:$X$27,MATCH('דיווח פרטני'!G328,גיליון3!$T$13:$T$27,0),MATCH('דיווח פרטני'!C328,גיליון3!$U$12:$X$12,0)))," ", INDEX(גיליון3!$U$13:$X$27,MATCH('דיווח פרטני'!G328,גיליון3!$T$13:$T$27,0),MATCH('דיווח פרטני'!C328,גיליון3!$U$12:$X$12,0)))</f>
        <v xml:space="preserve"> </v>
      </c>
      <c r="I328" s="866"/>
      <c r="J328" s="866"/>
      <c r="K328" s="905"/>
    </row>
    <row r="329" spans="1:11" ht="19" thickBot="1" x14ac:dyDescent="0.5">
      <c r="A329" s="866"/>
      <c r="B329" s="866"/>
      <c r="C329" s="866"/>
      <c r="D329" s="866"/>
      <c r="E329" s="867"/>
      <c r="F329" s="866"/>
      <c r="G329" s="866"/>
      <c r="H329" s="869" t="str">
        <f t="array" ref="H329">IF(ISERROR(INDEX(גיליון3!$U$13:$X$27,MATCH('דיווח פרטני'!G329,גיליון3!$T$13:$T$27,0),MATCH('דיווח פרטני'!C329,גיליון3!$U$12:$X$12,0)))," ", INDEX(גיליון3!$U$13:$X$27,MATCH('דיווח פרטני'!G329,גיליון3!$T$13:$T$27,0),MATCH('דיווח פרטני'!C329,גיליון3!$U$12:$X$12,0)))</f>
        <v xml:space="preserve"> </v>
      </c>
      <c r="I329" s="866"/>
      <c r="J329" s="866"/>
      <c r="K329" s="905"/>
    </row>
    <row r="330" spans="1:11" ht="19" thickBot="1" x14ac:dyDescent="0.5">
      <c r="A330" s="866"/>
      <c r="B330" s="866"/>
      <c r="C330" s="866"/>
      <c r="D330" s="866"/>
      <c r="E330" s="867"/>
      <c r="F330" s="866"/>
      <c r="G330" s="866"/>
      <c r="H330" s="869" t="str">
        <f t="array" ref="H330">IF(ISERROR(INDEX(גיליון3!$U$13:$X$27,MATCH('דיווח פרטני'!G330,גיליון3!$T$13:$T$27,0),MATCH('דיווח פרטני'!C330,גיליון3!$U$12:$X$12,0)))," ", INDEX(גיליון3!$U$13:$X$27,MATCH('דיווח פרטני'!G330,גיליון3!$T$13:$T$27,0),MATCH('דיווח פרטני'!C330,גיליון3!$U$12:$X$12,0)))</f>
        <v xml:space="preserve"> </v>
      </c>
      <c r="I330" s="866"/>
      <c r="J330" s="866"/>
      <c r="K330" s="905"/>
    </row>
    <row r="331" spans="1:11" ht="19" thickBot="1" x14ac:dyDescent="0.5">
      <c r="A331" s="866"/>
      <c r="B331" s="866"/>
      <c r="C331" s="866"/>
      <c r="D331" s="866"/>
      <c r="E331" s="867"/>
      <c r="F331" s="866"/>
      <c r="G331" s="866"/>
      <c r="H331" s="869" t="str">
        <f t="array" ref="H331">IF(ISERROR(INDEX(גיליון3!$U$13:$X$27,MATCH('דיווח פרטני'!G331,גיליון3!$T$13:$T$27,0),MATCH('דיווח פרטני'!C331,גיליון3!$U$12:$X$12,0)))," ", INDEX(גיליון3!$U$13:$X$27,MATCH('דיווח פרטני'!G331,גיליון3!$T$13:$T$27,0),MATCH('דיווח פרטני'!C331,גיליון3!$U$12:$X$12,0)))</f>
        <v xml:space="preserve"> </v>
      </c>
      <c r="I331" s="866"/>
      <c r="J331" s="866"/>
      <c r="K331" s="905"/>
    </row>
    <row r="332" spans="1:11" ht="19" thickBot="1" x14ac:dyDescent="0.5">
      <c r="A332" s="866"/>
      <c r="B332" s="866"/>
      <c r="C332" s="866"/>
      <c r="D332" s="866"/>
      <c r="E332" s="867"/>
      <c r="F332" s="866"/>
      <c r="G332" s="866"/>
      <c r="H332" s="869" t="str">
        <f t="array" ref="H332">IF(ISERROR(INDEX(גיליון3!$U$13:$X$27,MATCH('דיווח פרטני'!G332,גיליון3!$T$13:$T$27,0),MATCH('דיווח פרטני'!C332,גיליון3!$U$12:$X$12,0)))," ", INDEX(גיליון3!$U$13:$X$27,MATCH('דיווח פרטני'!G332,גיליון3!$T$13:$T$27,0),MATCH('דיווח פרטני'!C332,גיליון3!$U$12:$X$12,0)))</f>
        <v xml:space="preserve"> </v>
      </c>
      <c r="I332" s="866"/>
      <c r="J332" s="866"/>
      <c r="K332" s="905"/>
    </row>
    <row r="333" spans="1:11" ht="19" thickBot="1" x14ac:dyDescent="0.5">
      <c r="A333" s="866"/>
      <c r="B333" s="866"/>
      <c r="C333" s="866"/>
      <c r="D333" s="866"/>
      <c r="E333" s="867"/>
      <c r="F333" s="866"/>
      <c r="G333" s="866"/>
      <c r="H333" s="869" t="str">
        <f t="array" ref="H333">IF(ISERROR(INDEX(גיליון3!$U$13:$X$27,MATCH('דיווח פרטני'!G333,גיליון3!$T$13:$T$27,0),MATCH('דיווח פרטני'!C333,גיליון3!$U$12:$X$12,0)))," ", INDEX(גיליון3!$U$13:$X$27,MATCH('דיווח פרטני'!G333,גיליון3!$T$13:$T$27,0),MATCH('דיווח פרטני'!C333,גיליון3!$U$12:$X$12,0)))</f>
        <v xml:space="preserve"> </v>
      </c>
      <c r="I333" s="866"/>
      <c r="J333" s="866"/>
      <c r="K333" s="905"/>
    </row>
    <row r="334" spans="1:11" ht="19" thickBot="1" x14ac:dyDescent="0.5">
      <c r="A334" s="866"/>
      <c r="B334" s="866"/>
      <c r="C334" s="866"/>
      <c r="D334" s="866"/>
      <c r="E334" s="867"/>
      <c r="F334" s="866"/>
      <c r="G334" s="866"/>
      <c r="H334" s="869" t="str">
        <f t="array" ref="H334">IF(ISERROR(INDEX(גיליון3!$U$13:$X$27,MATCH('דיווח פרטני'!G334,גיליון3!$T$13:$T$27,0),MATCH('דיווח פרטני'!C334,גיליון3!$U$12:$X$12,0)))," ", INDEX(גיליון3!$U$13:$X$27,MATCH('דיווח פרטני'!G334,גיליון3!$T$13:$T$27,0),MATCH('דיווח פרטני'!C334,גיליון3!$U$12:$X$12,0)))</f>
        <v xml:space="preserve"> </v>
      </c>
      <c r="I334" s="866"/>
      <c r="J334" s="866"/>
      <c r="K334" s="905"/>
    </row>
    <row r="335" spans="1:11" ht="19" thickBot="1" x14ac:dyDescent="0.5">
      <c r="A335" s="866"/>
      <c r="B335" s="866"/>
      <c r="C335" s="866"/>
      <c r="D335" s="866"/>
      <c r="E335" s="867"/>
      <c r="F335" s="866"/>
      <c r="G335" s="866"/>
      <c r="H335" s="869" t="str">
        <f t="array" ref="H335">IF(ISERROR(INDEX(גיליון3!$U$13:$X$27,MATCH('דיווח פרטני'!G335,גיליון3!$T$13:$T$27,0),MATCH('דיווח פרטני'!C335,גיליון3!$U$12:$X$12,0)))," ", INDEX(גיליון3!$U$13:$X$27,MATCH('דיווח פרטני'!G335,גיליון3!$T$13:$T$27,0),MATCH('דיווח פרטני'!C335,גיליון3!$U$12:$X$12,0)))</f>
        <v xml:space="preserve"> </v>
      </c>
      <c r="I335" s="866"/>
      <c r="J335" s="866"/>
      <c r="K335" s="905"/>
    </row>
    <row r="336" spans="1:11" ht="19" thickBot="1" x14ac:dyDescent="0.5">
      <c r="A336" s="866"/>
      <c r="B336" s="866"/>
      <c r="C336" s="866"/>
      <c r="D336" s="866"/>
      <c r="E336" s="867"/>
      <c r="F336" s="866"/>
      <c r="G336" s="866"/>
      <c r="H336" s="869" t="str">
        <f t="array" ref="H336">IF(ISERROR(INDEX(גיליון3!$U$13:$X$27,MATCH('דיווח פרטני'!G336,גיליון3!$T$13:$T$27,0),MATCH('דיווח פרטני'!C336,גיליון3!$U$12:$X$12,0)))," ", INDEX(גיליון3!$U$13:$X$27,MATCH('דיווח פרטני'!G336,גיליון3!$T$13:$T$27,0),MATCH('דיווח פרטני'!C336,גיליון3!$U$12:$X$12,0)))</f>
        <v xml:space="preserve"> </v>
      </c>
      <c r="I336" s="866"/>
      <c r="J336" s="866"/>
      <c r="K336" s="905"/>
    </row>
    <row r="337" spans="1:11" ht="19" thickBot="1" x14ac:dyDescent="0.5">
      <c r="A337" s="866"/>
      <c r="B337" s="866"/>
      <c r="C337" s="866"/>
      <c r="D337" s="866"/>
      <c r="E337" s="867"/>
      <c r="F337" s="866"/>
      <c r="G337" s="866"/>
      <c r="H337" s="869" t="str">
        <f t="array" ref="H337">IF(ISERROR(INDEX(גיליון3!$U$13:$X$27,MATCH('דיווח פרטני'!G337,גיליון3!$T$13:$T$27,0),MATCH('דיווח פרטני'!C337,גיליון3!$U$12:$X$12,0)))," ", INDEX(גיליון3!$U$13:$X$27,MATCH('דיווח פרטני'!G337,גיליון3!$T$13:$T$27,0),MATCH('דיווח פרטני'!C337,גיליון3!$U$12:$X$12,0)))</f>
        <v xml:space="preserve"> </v>
      </c>
      <c r="I337" s="866"/>
      <c r="J337" s="866"/>
      <c r="K337" s="905"/>
    </row>
    <row r="338" spans="1:11" ht="19" thickBot="1" x14ac:dyDescent="0.5">
      <c r="A338" s="866"/>
      <c r="B338" s="866"/>
      <c r="C338" s="866"/>
      <c r="D338" s="866"/>
      <c r="E338" s="867"/>
      <c r="F338" s="866"/>
      <c r="G338" s="866"/>
      <c r="H338" s="869" t="str">
        <f t="array" ref="H338">IF(ISERROR(INDEX(גיליון3!$U$13:$X$27,MATCH('דיווח פרטני'!G338,גיליון3!$T$13:$T$27,0),MATCH('דיווח פרטני'!C338,גיליון3!$U$12:$X$12,0)))," ", INDEX(גיליון3!$U$13:$X$27,MATCH('דיווח פרטני'!G338,גיליון3!$T$13:$T$27,0),MATCH('דיווח פרטני'!C338,גיליון3!$U$12:$X$12,0)))</f>
        <v xml:space="preserve"> </v>
      </c>
      <c r="I338" s="866"/>
      <c r="J338" s="866"/>
      <c r="K338" s="905"/>
    </row>
    <row r="339" spans="1:11" ht="19" thickBot="1" x14ac:dyDescent="0.5">
      <c r="A339" s="866"/>
      <c r="B339" s="866"/>
      <c r="C339" s="866"/>
      <c r="D339" s="866"/>
      <c r="E339" s="867"/>
      <c r="F339" s="866"/>
      <c r="G339" s="866"/>
      <c r="H339" s="869" t="str">
        <f t="array" ref="H339">IF(ISERROR(INDEX(גיליון3!$U$13:$X$27,MATCH('דיווח פרטני'!G339,גיליון3!$T$13:$T$27,0),MATCH('דיווח פרטני'!C339,גיליון3!$U$12:$X$12,0)))," ", INDEX(גיליון3!$U$13:$X$27,MATCH('דיווח פרטני'!G339,גיליון3!$T$13:$T$27,0),MATCH('דיווח פרטני'!C339,גיליון3!$U$12:$X$12,0)))</f>
        <v xml:space="preserve"> </v>
      </c>
      <c r="I339" s="866"/>
      <c r="J339" s="866"/>
      <c r="K339" s="905"/>
    </row>
    <row r="340" spans="1:11" ht="19" thickBot="1" x14ac:dyDescent="0.5">
      <c r="A340" s="866"/>
      <c r="B340" s="866"/>
      <c r="C340" s="866"/>
      <c r="D340" s="866"/>
      <c r="E340" s="867"/>
      <c r="F340" s="866"/>
      <c r="G340" s="866"/>
      <c r="H340" s="869" t="str">
        <f t="array" ref="H340">IF(ISERROR(INDEX(גיליון3!$U$13:$X$27,MATCH('דיווח פרטני'!G340,גיליון3!$T$13:$T$27,0),MATCH('דיווח פרטני'!C340,גיליון3!$U$12:$X$12,0)))," ", INDEX(גיליון3!$U$13:$X$27,MATCH('דיווח פרטני'!G340,גיליון3!$T$13:$T$27,0),MATCH('דיווח פרטני'!C340,גיליון3!$U$12:$X$12,0)))</f>
        <v xml:space="preserve"> </v>
      </c>
      <c r="I340" s="866"/>
      <c r="J340" s="866"/>
      <c r="K340" s="905"/>
    </row>
    <row r="341" spans="1:11" ht="19" thickBot="1" x14ac:dyDescent="0.5">
      <c r="A341" s="866"/>
      <c r="B341" s="866"/>
      <c r="C341" s="866"/>
      <c r="D341" s="866"/>
      <c r="E341" s="867"/>
      <c r="F341" s="866"/>
      <c r="G341" s="866"/>
      <c r="H341" s="869" t="str">
        <f t="array" ref="H341">IF(ISERROR(INDEX(גיליון3!$U$13:$X$27,MATCH('דיווח פרטני'!G341,גיליון3!$T$13:$T$27,0),MATCH('דיווח פרטני'!C341,גיליון3!$U$12:$X$12,0)))," ", INDEX(גיליון3!$U$13:$X$27,MATCH('דיווח פרטני'!G341,גיליון3!$T$13:$T$27,0),MATCH('דיווח פרטני'!C341,גיליון3!$U$12:$X$12,0)))</f>
        <v xml:space="preserve"> </v>
      </c>
      <c r="I341" s="866"/>
      <c r="J341" s="866"/>
      <c r="K341" s="905"/>
    </row>
    <row r="342" spans="1:11" ht="19" thickBot="1" x14ac:dyDescent="0.5">
      <c r="A342" s="866"/>
      <c r="B342" s="866"/>
      <c r="C342" s="866"/>
      <c r="D342" s="866"/>
      <c r="E342" s="867"/>
      <c r="F342" s="866"/>
      <c r="G342" s="866"/>
      <c r="H342" s="869" t="str">
        <f t="array" ref="H342">IF(ISERROR(INDEX(גיליון3!$U$13:$X$27,MATCH('דיווח פרטני'!G342,גיליון3!$T$13:$T$27,0),MATCH('דיווח פרטני'!C342,גיליון3!$U$12:$X$12,0)))," ", INDEX(גיליון3!$U$13:$X$27,MATCH('דיווח פרטני'!G342,גיליון3!$T$13:$T$27,0),MATCH('דיווח פרטני'!C342,גיליון3!$U$12:$X$12,0)))</f>
        <v xml:space="preserve"> </v>
      </c>
      <c r="I342" s="866"/>
      <c r="J342" s="866"/>
      <c r="K342" s="905"/>
    </row>
    <row r="343" spans="1:11" ht="19" thickBot="1" x14ac:dyDescent="0.5">
      <c r="A343" s="866"/>
      <c r="B343" s="866"/>
      <c r="C343" s="866"/>
      <c r="D343" s="866"/>
      <c r="E343" s="867"/>
      <c r="F343" s="866"/>
      <c r="G343" s="866"/>
      <c r="H343" s="869" t="str">
        <f t="array" ref="H343">IF(ISERROR(INDEX(גיליון3!$U$13:$X$27,MATCH('דיווח פרטני'!G343,גיליון3!$T$13:$T$27,0),MATCH('דיווח פרטני'!C343,גיליון3!$U$12:$X$12,0)))," ", INDEX(גיליון3!$U$13:$X$27,MATCH('דיווח פרטני'!G343,גיליון3!$T$13:$T$27,0),MATCH('דיווח פרטני'!C343,גיליון3!$U$12:$X$12,0)))</f>
        <v xml:space="preserve"> </v>
      </c>
      <c r="I343" s="866"/>
      <c r="J343" s="866"/>
      <c r="K343" s="905"/>
    </row>
    <row r="344" spans="1:11" ht="19" thickBot="1" x14ac:dyDescent="0.5">
      <c r="A344" s="866"/>
      <c r="B344" s="866"/>
      <c r="C344" s="866"/>
      <c r="D344" s="866"/>
      <c r="E344" s="867"/>
      <c r="F344" s="866"/>
      <c r="G344" s="866"/>
      <c r="H344" s="869" t="str">
        <f t="array" ref="H344">IF(ISERROR(INDEX(גיליון3!$U$13:$X$27,MATCH('דיווח פרטני'!G344,גיליון3!$T$13:$T$27,0),MATCH('דיווח פרטני'!C344,גיליון3!$U$12:$X$12,0)))," ", INDEX(גיליון3!$U$13:$X$27,MATCH('דיווח פרטני'!G344,גיליון3!$T$13:$T$27,0),MATCH('דיווח פרטני'!C344,גיליון3!$U$12:$X$12,0)))</f>
        <v xml:space="preserve"> </v>
      </c>
      <c r="I344" s="866"/>
      <c r="J344" s="866"/>
      <c r="K344" s="905"/>
    </row>
    <row r="345" spans="1:11" ht="19" thickBot="1" x14ac:dyDescent="0.5">
      <c r="A345" s="866"/>
      <c r="B345" s="866"/>
      <c r="C345" s="866"/>
      <c r="D345" s="866"/>
      <c r="E345" s="867"/>
      <c r="F345" s="866"/>
      <c r="G345" s="866"/>
      <c r="H345" s="869" t="str">
        <f t="array" ref="H345">IF(ISERROR(INDEX(גיליון3!$U$13:$X$27,MATCH('דיווח פרטני'!G345,גיליון3!$T$13:$T$27,0),MATCH('דיווח פרטני'!C345,גיליון3!$U$12:$X$12,0)))," ", INDEX(גיליון3!$U$13:$X$27,MATCH('דיווח פרטני'!G345,גיליון3!$T$13:$T$27,0),MATCH('דיווח פרטני'!C345,גיליון3!$U$12:$X$12,0)))</f>
        <v xml:space="preserve"> </v>
      </c>
      <c r="I345" s="866"/>
      <c r="J345" s="866"/>
      <c r="K345" s="905"/>
    </row>
    <row r="346" spans="1:11" ht="19" thickBot="1" x14ac:dyDescent="0.5">
      <c r="A346" s="866"/>
      <c r="B346" s="866"/>
      <c r="C346" s="866"/>
      <c r="D346" s="866"/>
      <c r="E346" s="867"/>
      <c r="F346" s="866"/>
      <c r="G346" s="866"/>
      <c r="H346" s="869" t="str">
        <f t="array" ref="H346">IF(ISERROR(INDEX(גיליון3!$U$13:$X$27,MATCH('דיווח פרטני'!G346,גיליון3!$T$13:$T$27,0),MATCH('דיווח פרטני'!C346,גיליון3!$U$12:$X$12,0)))," ", INDEX(גיליון3!$U$13:$X$27,MATCH('דיווח פרטני'!G346,גיליון3!$T$13:$T$27,0),MATCH('דיווח פרטני'!C346,גיליון3!$U$12:$X$12,0)))</f>
        <v xml:space="preserve"> </v>
      </c>
      <c r="I346" s="866"/>
      <c r="J346" s="866"/>
      <c r="K346" s="905"/>
    </row>
    <row r="347" spans="1:11" ht="19" thickBot="1" x14ac:dyDescent="0.5">
      <c r="A347" s="866"/>
      <c r="B347" s="866"/>
      <c r="C347" s="866"/>
      <c r="D347" s="866"/>
      <c r="E347" s="867"/>
      <c r="F347" s="866"/>
      <c r="G347" s="866"/>
      <c r="H347" s="869" t="str">
        <f t="array" ref="H347">IF(ISERROR(INDEX(גיליון3!$U$13:$X$27,MATCH('דיווח פרטני'!G347,גיליון3!$T$13:$T$27,0),MATCH('דיווח פרטני'!C347,גיליון3!$U$12:$X$12,0)))," ", INDEX(גיליון3!$U$13:$X$27,MATCH('דיווח פרטני'!G347,גיליון3!$T$13:$T$27,0),MATCH('דיווח פרטני'!C347,גיליון3!$U$12:$X$12,0)))</f>
        <v xml:space="preserve"> </v>
      </c>
      <c r="I347" s="866"/>
      <c r="J347" s="866"/>
      <c r="K347" s="905"/>
    </row>
    <row r="348" spans="1:11" ht="19" thickBot="1" x14ac:dyDescent="0.5">
      <c r="A348" s="866"/>
      <c r="B348" s="866"/>
      <c r="C348" s="866"/>
      <c r="D348" s="866"/>
      <c r="E348" s="867"/>
      <c r="F348" s="866"/>
      <c r="G348" s="866"/>
      <c r="H348" s="869" t="str">
        <f t="array" ref="H348">IF(ISERROR(INDEX(גיליון3!$U$13:$X$27,MATCH('דיווח פרטני'!G348,גיליון3!$T$13:$T$27,0),MATCH('דיווח פרטני'!C348,גיליון3!$U$12:$X$12,0)))," ", INDEX(גיליון3!$U$13:$X$27,MATCH('דיווח פרטני'!G348,גיליון3!$T$13:$T$27,0),MATCH('דיווח פרטני'!C348,גיליון3!$U$12:$X$12,0)))</f>
        <v xml:space="preserve"> </v>
      </c>
      <c r="I348" s="866"/>
      <c r="J348" s="866"/>
      <c r="K348" s="905"/>
    </row>
    <row r="349" spans="1:11" ht="19" thickBot="1" x14ac:dyDescent="0.5">
      <c r="A349" s="866"/>
      <c r="B349" s="866"/>
      <c r="C349" s="866"/>
      <c r="D349" s="866"/>
      <c r="E349" s="867"/>
      <c r="F349" s="866"/>
      <c r="G349" s="866"/>
      <c r="H349" s="869" t="str">
        <f t="array" ref="H349">IF(ISERROR(INDEX(גיליון3!$U$13:$X$27,MATCH('דיווח פרטני'!G349,גיליון3!$T$13:$T$27,0),MATCH('דיווח פרטני'!C349,גיליון3!$U$12:$X$12,0)))," ", INDEX(גיליון3!$U$13:$X$27,MATCH('דיווח פרטני'!G349,גיליון3!$T$13:$T$27,0),MATCH('דיווח פרטני'!C349,גיליון3!$U$12:$X$12,0)))</f>
        <v xml:space="preserve"> </v>
      </c>
      <c r="I349" s="866"/>
      <c r="J349" s="866"/>
      <c r="K349" s="905"/>
    </row>
    <row r="350" spans="1:11" ht="19" thickBot="1" x14ac:dyDescent="0.5">
      <c r="A350" s="866"/>
      <c r="B350" s="866"/>
      <c r="C350" s="866"/>
      <c r="D350" s="866"/>
      <c r="E350" s="867"/>
      <c r="F350" s="866"/>
      <c r="G350" s="866"/>
      <c r="H350" s="869" t="str">
        <f t="array" ref="H350">IF(ISERROR(INDEX(גיליון3!$U$13:$X$27,MATCH('דיווח פרטני'!G350,גיליון3!$T$13:$T$27,0),MATCH('דיווח פרטני'!C350,גיליון3!$U$12:$X$12,0)))," ", INDEX(גיליון3!$U$13:$X$27,MATCH('דיווח פרטני'!G350,גיליון3!$T$13:$T$27,0),MATCH('דיווח פרטני'!C350,גיליון3!$U$12:$X$12,0)))</f>
        <v xml:space="preserve"> </v>
      </c>
      <c r="I350" s="866"/>
      <c r="J350" s="866"/>
      <c r="K350" s="905"/>
    </row>
    <row r="351" spans="1:11" ht="19" thickBot="1" x14ac:dyDescent="0.5">
      <c r="A351" s="866"/>
      <c r="B351" s="866"/>
      <c r="C351" s="866"/>
      <c r="D351" s="866"/>
      <c r="E351" s="867"/>
      <c r="F351" s="866"/>
      <c r="G351" s="866"/>
      <c r="H351" s="869" t="str">
        <f t="array" ref="H351">IF(ISERROR(INDEX(גיליון3!$U$13:$X$27,MATCH('דיווח פרטני'!G351,גיליון3!$T$13:$T$27,0),MATCH('דיווח פרטני'!C351,גיליון3!$U$12:$X$12,0)))," ", INDEX(גיליון3!$U$13:$X$27,MATCH('דיווח פרטני'!G351,גיליון3!$T$13:$T$27,0),MATCH('דיווח פרטני'!C351,גיליון3!$U$12:$X$12,0)))</f>
        <v xml:space="preserve"> </v>
      </c>
      <c r="I351" s="866"/>
      <c r="J351" s="866"/>
      <c r="K351" s="905"/>
    </row>
    <row r="352" spans="1:11" ht="19" thickBot="1" x14ac:dyDescent="0.5">
      <c r="A352" s="866"/>
      <c r="B352" s="866"/>
      <c r="C352" s="866"/>
      <c r="D352" s="866"/>
      <c r="E352" s="867"/>
      <c r="F352" s="866"/>
      <c r="G352" s="866"/>
      <c r="H352" s="869" t="str">
        <f t="array" ref="H352">IF(ISERROR(INDEX(גיליון3!$U$13:$X$27,MATCH('דיווח פרטני'!G352,גיליון3!$T$13:$T$27,0),MATCH('דיווח פרטני'!C352,גיליון3!$U$12:$X$12,0)))," ", INDEX(גיליון3!$U$13:$X$27,MATCH('דיווח פרטני'!G352,גיליון3!$T$13:$T$27,0),MATCH('דיווח פרטני'!C352,גיליון3!$U$12:$X$12,0)))</f>
        <v xml:space="preserve"> </v>
      </c>
      <c r="I352" s="866"/>
      <c r="J352" s="866"/>
      <c r="K352" s="905"/>
    </row>
    <row r="353" spans="1:11" ht="19" thickBot="1" x14ac:dyDescent="0.5">
      <c r="A353" s="866"/>
      <c r="B353" s="866"/>
      <c r="C353" s="866"/>
      <c r="D353" s="866"/>
      <c r="E353" s="867"/>
      <c r="F353" s="866"/>
      <c r="G353" s="866"/>
      <c r="H353" s="869" t="str">
        <f t="array" ref="H353">IF(ISERROR(INDEX(גיליון3!$U$13:$X$27,MATCH('דיווח פרטני'!G353,גיליון3!$T$13:$T$27,0),MATCH('דיווח פרטני'!C353,גיליון3!$U$12:$X$12,0)))," ", INDEX(גיליון3!$U$13:$X$27,MATCH('דיווח פרטני'!G353,גיליון3!$T$13:$T$27,0),MATCH('דיווח פרטני'!C353,גיליון3!$U$12:$X$12,0)))</f>
        <v xml:space="preserve"> </v>
      </c>
      <c r="I353" s="866"/>
      <c r="J353" s="866"/>
      <c r="K353" s="905"/>
    </row>
    <row r="354" spans="1:11" ht="19" thickBot="1" x14ac:dyDescent="0.5">
      <c r="A354" s="866"/>
      <c r="B354" s="866"/>
      <c r="C354" s="866"/>
      <c r="D354" s="866"/>
      <c r="E354" s="867"/>
      <c r="F354" s="866"/>
      <c r="G354" s="866"/>
      <c r="H354" s="869" t="str">
        <f t="array" ref="H354">IF(ISERROR(INDEX(גיליון3!$U$13:$X$27,MATCH('דיווח פרטני'!G354,גיליון3!$T$13:$T$27,0),MATCH('דיווח פרטני'!C354,גיליון3!$U$12:$X$12,0)))," ", INDEX(גיליון3!$U$13:$X$27,MATCH('דיווח פרטני'!G354,גיליון3!$T$13:$T$27,0),MATCH('דיווח פרטני'!C354,גיליון3!$U$12:$X$12,0)))</f>
        <v xml:space="preserve"> </v>
      </c>
      <c r="I354" s="866"/>
      <c r="J354" s="866"/>
      <c r="K354" s="905"/>
    </row>
    <row r="355" spans="1:11" ht="19" thickBot="1" x14ac:dyDescent="0.5">
      <c r="A355" s="866"/>
      <c r="B355" s="866"/>
      <c r="C355" s="866"/>
      <c r="D355" s="866"/>
      <c r="E355" s="867"/>
      <c r="F355" s="866"/>
      <c r="G355" s="866"/>
      <c r="H355" s="869" t="str">
        <f t="array" ref="H355">IF(ISERROR(INDEX(גיליון3!$U$13:$X$27,MATCH('דיווח פרטני'!G355,גיליון3!$T$13:$T$27,0),MATCH('דיווח פרטני'!C355,גיליון3!$U$12:$X$12,0)))," ", INDEX(גיליון3!$U$13:$X$27,MATCH('דיווח פרטני'!G355,גיליון3!$T$13:$T$27,0),MATCH('דיווח פרטני'!C355,גיליון3!$U$12:$X$12,0)))</f>
        <v xml:space="preserve"> </v>
      </c>
      <c r="I355" s="866"/>
      <c r="J355" s="866"/>
      <c r="K355" s="905"/>
    </row>
    <row r="356" spans="1:11" ht="19" thickBot="1" x14ac:dyDescent="0.5">
      <c r="A356" s="866"/>
      <c r="B356" s="866"/>
      <c r="C356" s="866"/>
      <c r="D356" s="866"/>
      <c r="E356" s="867"/>
      <c r="F356" s="866"/>
      <c r="G356" s="866"/>
      <c r="H356" s="869" t="str">
        <f t="array" ref="H356">IF(ISERROR(INDEX(גיליון3!$U$13:$X$27,MATCH('דיווח פרטני'!G356,גיליון3!$T$13:$T$27,0),MATCH('דיווח פרטני'!C356,גיליון3!$U$12:$X$12,0)))," ", INDEX(גיליון3!$U$13:$X$27,MATCH('דיווח פרטני'!G356,גיליון3!$T$13:$T$27,0),MATCH('דיווח פרטני'!C356,גיליון3!$U$12:$X$12,0)))</f>
        <v xml:space="preserve"> </v>
      </c>
      <c r="I356" s="866"/>
      <c r="J356" s="866"/>
      <c r="K356" s="905"/>
    </row>
    <row r="357" spans="1:11" ht="19" thickBot="1" x14ac:dyDescent="0.5">
      <c r="A357" s="866"/>
      <c r="B357" s="866"/>
      <c r="C357" s="866"/>
      <c r="D357" s="866"/>
      <c r="E357" s="867"/>
      <c r="F357" s="866"/>
      <c r="G357" s="866"/>
      <c r="H357" s="869" t="str">
        <f t="array" ref="H357">IF(ISERROR(INDEX(גיליון3!$U$13:$X$27,MATCH('דיווח פרטני'!G357,גיליון3!$T$13:$T$27,0),MATCH('דיווח פרטני'!C357,גיליון3!$U$12:$X$12,0)))," ", INDEX(גיליון3!$U$13:$X$27,MATCH('דיווח פרטני'!G357,גיליון3!$T$13:$T$27,0),MATCH('דיווח פרטני'!C357,גיליון3!$U$12:$X$12,0)))</f>
        <v xml:space="preserve"> </v>
      </c>
      <c r="I357" s="866"/>
      <c r="J357" s="866"/>
      <c r="K357" s="905"/>
    </row>
    <row r="358" spans="1:11" ht="19" thickBot="1" x14ac:dyDescent="0.5">
      <c r="A358" s="866"/>
      <c r="B358" s="866"/>
      <c r="C358" s="866"/>
      <c r="D358" s="866"/>
      <c r="E358" s="867"/>
      <c r="F358" s="866"/>
      <c r="G358" s="866"/>
      <c r="H358" s="869" t="str">
        <f t="array" ref="H358">IF(ISERROR(INDEX(גיליון3!$U$13:$X$27,MATCH('דיווח פרטני'!G358,גיליון3!$T$13:$T$27,0),MATCH('דיווח פרטני'!C358,גיליון3!$U$12:$X$12,0)))," ", INDEX(גיליון3!$U$13:$X$27,MATCH('דיווח פרטני'!G358,גיליון3!$T$13:$T$27,0),MATCH('דיווח פרטני'!C358,גיליון3!$U$12:$X$12,0)))</f>
        <v xml:space="preserve"> </v>
      </c>
      <c r="I358" s="866"/>
      <c r="J358" s="866"/>
      <c r="K358" s="905"/>
    </row>
    <row r="359" spans="1:11" ht="19" thickBot="1" x14ac:dyDescent="0.5">
      <c r="A359" s="866"/>
      <c r="B359" s="866"/>
      <c r="C359" s="866"/>
      <c r="D359" s="866"/>
      <c r="E359" s="867"/>
      <c r="F359" s="866"/>
      <c r="G359" s="866"/>
      <c r="H359" s="869" t="str">
        <f t="array" ref="H359">IF(ISERROR(INDEX(גיליון3!$U$13:$X$27,MATCH('דיווח פרטני'!G359,גיליון3!$T$13:$T$27,0),MATCH('דיווח פרטני'!C359,גיליון3!$U$12:$X$12,0)))," ", INDEX(גיליון3!$U$13:$X$27,MATCH('דיווח פרטני'!G359,גיליון3!$T$13:$T$27,0),MATCH('דיווח פרטני'!C359,גיליון3!$U$12:$X$12,0)))</f>
        <v xml:space="preserve"> </v>
      </c>
      <c r="I359" s="866"/>
      <c r="J359" s="866"/>
      <c r="K359" s="905"/>
    </row>
    <row r="360" spans="1:11" ht="19" thickBot="1" x14ac:dyDescent="0.5">
      <c r="A360" s="866"/>
      <c r="B360" s="866"/>
      <c r="C360" s="866"/>
      <c r="D360" s="866"/>
      <c r="E360" s="867"/>
      <c r="F360" s="866"/>
      <c r="G360" s="866"/>
      <c r="H360" s="869" t="str">
        <f t="array" ref="H360">IF(ISERROR(INDEX(גיליון3!$U$13:$X$27,MATCH('דיווח פרטני'!G360,גיליון3!$T$13:$T$27,0),MATCH('דיווח פרטני'!C360,גיליון3!$U$12:$X$12,0)))," ", INDEX(גיליון3!$U$13:$X$27,MATCH('דיווח פרטני'!G360,גיליון3!$T$13:$T$27,0),MATCH('דיווח פרטני'!C360,גיליון3!$U$12:$X$12,0)))</f>
        <v xml:space="preserve"> </v>
      </c>
      <c r="I360" s="866"/>
      <c r="J360" s="866"/>
      <c r="K360" s="905"/>
    </row>
    <row r="361" spans="1:11" ht="19" thickBot="1" x14ac:dyDescent="0.5">
      <c r="A361" s="866"/>
      <c r="B361" s="866"/>
      <c r="C361" s="866"/>
      <c r="D361" s="866"/>
      <c r="E361" s="867"/>
      <c r="F361" s="866"/>
      <c r="G361" s="866"/>
      <c r="H361" s="869" t="str">
        <f t="array" ref="H361">IF(ISERROR(INDEX(גיליון3!$U$13:$X$27,MATCH('דיווח פרטני'!G361,גיליון3!$T$13:$T$27,0),MATCH('דיווח פרטני'!C361,גיליון3!$U$12:$X$12,0)))," ", INDEX(גיליון3!$U$13:$X$27,MATCH('דיווח פרטני'!G361,גיליון3!$T$13:$T$27,0),MATCH('דיווח פרטני'!C361,גיליון3!$U$12:$X$12,0)))</f>
        <v xml:space="preserve"> </v>
      </c>
      <c r="I361" s="866"/>
      <c r="J361" s="866"/>
      <c r="K361" s="905"/>
    </row>
    <row r="362" spans="1:11" ht="19" thickBot="1" x14ac:dyDescent="0.5">
      <c r="A362" s="866"/>
      <c r="B362" s="866"/>
      <c r="C362" s="866"/>
      <c r="D362" s="866"/>
      <c r="E362" s="867"/>
      <c r="F362" s="866"/>
      <c r="G362" s="866"/>
      <c r="H362" s="869" t="str">
        <f t="array" ref="H362">IF(ISERROR(INDEX(גיליון3!$U$13:$X$27,MATCH('דיווח פרטני'!G362,גיליון3!$T$13:$T$27,0),MATCH('דיווח פרטני'!C362,גיליון3!$U$12:$X$12,0)))," ", INDEX(גיליון3!$U$13:$X$27,MATCH('דיווח פרטני'!G362,גיליון3!$T$13:$T$27,0),MATCH('דיווח פרטני'!C362,גיליון3!$U$12:$X$12,0)))</f>
        <v xml:space="preserve"> </v>
      </c>
      <c r="I362" s="866"/>
      <c r="J362" s="866"/>
      <c r="K362" s="905"/>
    </row>
    <row r="363" spans="1:11" ht="19" thickBot="1" x14ac:dyDescent="0.5">
      <c r="A363" s="866"/>
      <c r="B363" s="866"/>
      <c r="C363" s="866"/>
      <c r="D363" s="866"/>
      <c r="E363" s="867"/>
      <c r="F363" s="866"/>
      <c r="G363" s="866"/>
      <c r="H363" s="869" t="str">
        <f t="array" ref="H363">IF(ISERROR(INDEX(גיליון3!$U$13:$X$27,MATCH('דיווח פרטני'!G363,גיליון3!$T$13:$T$27,0),MATCH('דיווח פרטני'!C363,גיליון3!$U$12:$X$12,0)))," ", INDEX(גיליון3!$U$13:$X$27,MATCH('דיווח פרטני'!G363,גיליון3!$T$13:$T$27,0),MATCH('דיווח פרטני'!C363,גיליון3!$U$12:$X$12,0)))</f>
        <v xml:space="preserve"> </v>
      </c>
      <c r="I363" s="866"/>
      <c r="J363" s="866"/>
      <c r="K363" s="905"/>
    </row>
    <row r="364" spans="1:11" ht="19" thickBot="1" x14ac:dyDescent="0.5">
      <c r="A364" s="866"/>
      <c r="B364" s="866"/>
      <c r="C364" s="866"/>
      <c r="D364" s="866"/>
      <c r="E364" s="867"/>
      <c r="F364" s="866"/>
      <c r="G364" s="866"/>
      <c r="H364" s="869" t="str">
        <f t="array" ref="H364">IF(ISERROR(INDEX(גיליון3!$U$13:$X$27,MATCH('דיווח פרטני'!G364,גיליון3!$T$13:$T$27,0),MATCH('דיווח פרטני'!C364,גיליון3!$U$12:$X$12,0)))," ", INDEX(גיליון3!$U$13:$X$27,MATCH('דיווח פרטני'!G364,גיליון3!$T$13:$T$27,0),MATCH('דיווח פרטני'!C364,גיליון3!$U$12:$X$12,0)))</f>
        <v xml:space="preserve"> </v>
      </c>
      <c r="I364" s="866"/>
      <c r="J364" s="866"/>
      <c r="K364" s="905"/>
    </row>
    <row r="365" spans="1:11" ht="19" thickBot="1" x14ac:dyDescent="0.5">
      <c r="A365" s="866"/>
      <c r="B365" s="866"/>
      <c r="C365" s="866"/>
      <c r="D365" s="866"/>
      <c r="E365" s="867"/>
      <c r="F365" s="866"/>
      <c r="G365" s="866"/>
      <c r="H365" s="869" t="str">
        <f t="array" ref="H365">IF(ISERROR(INDEX(גיליון3!$U$13:$X$27,MATCH('דיווח פרטני'!G365,גיליון3!$T$13:$T$27,0),MATCH('דיווח פרטני'!C365,גיליון3!$U$12:$X$12,0)))," ", INDEX(גיליון3!$U$13:$X$27,MATCH('דיווח פרטני'!G365,גיליון3!$T$13:$T$27,0),MATCH('דיווח פרטני'!C365,גיליון3!$U$12:$X$12,0)))</f>
        <v xml:space="preserve"> </v>
      </c>
      <c r="I365" s="866"/>
      <c r="J365" s="866"/>
      <c r="K365" s="905"/>
    </row>
    <row r="366" spans="1:11" ht="19" thickBot="1" x14ac:dyDescent="0.5">
      <c r="A366" s="866"/>
      <c r="B366" s="866"/>
      <c r="C366" s="866"/>
      <c r="D366" s="866"/>
      <c r="E366" s="867"/>
      <c r="F366" s="866"/>
      <c r="G366" s="866"/>
      <c r="H366" s="869" t="str">
        <f t="array" ref="H366">IF(ISERROR(INDEX(גיליון3!$U$13:$X$27,MATCH('דיווח פרטני'!G366,גיליון3!$T$13:$T$27,0),MATCH('דיווח פרטני'!C366,גיליון3!$U$12:$X$12,0)))," ", INDEX(גיליון3!$U$13:$X$27,MATCH('דיווח פרטני'!G366,גיליון3!$T$13:$T$27,0),MATCH('דיווח פרטני'!C366,גיליון3!$U$12:$X$12,0)))</f>
        <v xml:space="preserve"> </v>
      </c>
      <c r="I366" s="866"/>
      <c r="J366" s="866"/>
      <c r="K366" s="905"/>
    </row>
    <row r="367" spans="1:11" ht="19" thickBot="1" x14ac:dyDescent="0.5">
      <c r="A367" s="866"/>
      <c r="B367" s="866"/>
      <c r="C367" s="866"/>
      <c r="D367" s="866"/>
      <c r="E367" s="867"/>
      <c r="F367" s="866"/>
      <c r="G367" s="866"/>
      <c r="H367" s="869" t="str">
        <f t="array" ref="H367">IF(ISERROR(INDEX(גיליון3!$U$13:$X$27,MATCH('דיווח פרטני'!G367,גיליון3!$T$13:$T$27,0),MATCH('דיווח פרטני'!C367,גיליון3!$U$12:$X$12,0)))," ", INDEX(גיליון3!$U$13:$X$27,MATCH('דיווח פרטני'!G367,גיליון3!$T$13:$T$27,0),MATCH('דיווח פרטני'!C367,גיליון3!$U$12:$X$12,0)))</f>
        <v xml:space="preserve"> </v>
      </c>
      <c r="I367" s="866"/>
      <c r="J367" s="866"/>
      <c r="K367" s="905"/>
    </row>
    <row r="368" spans="1:11" ht="19" thickBot="1" x14ac:dyDescent="0.5">
      <c r="A368" s="866"/>
      <c r="B368" s="866"/>
      <c r="C368" s="866"/>
      <c r="D368" s="866"/>
      <c r="E368" s="867"/>
      <c r="F368" s="866"/>
      <c r="G368" s="866"/>
      <c r="H368" s="869" t="str">
        <f t="array" ref="H368">IF(ISERROR(INDEX(גיליון3!$U$13:$X$27,MATCH('דיווח פרטני'!G368,גיליון3!$T$13:$T$27,0),MATCH('דיווח פרטני'!C368,גיליון3!$U$12:$X$12,0)))," ", INDEX(גיליון3!$U$13:$X$27,MATCH('דיווח פרטני'!G368,גיליון3!$T$13:$T$27,0),MATCH('דיווח פרטני'!C368,גיליון3!$U$12:$X$12,0)))</f>
        <v xml:space="preserve"> </v>
      </c>
      <c r="I368" s="866"/>
      <c r="J368" s="866"/>
      <c r="K368" s="905"/>
    </row>
    <row r="369" spans="1:11" ht="19" thickBot="1" x14ac:dyDescent="0.5">
      <c r="A369" s="866"/>
      <c r="B369" s="866"/>
      <c r="C369" s="866"/>
      <c r="D369" s="866"/>
      <c r="E369" s="867"/>
      <c r="F369" s="866"/>
      <c r="G369" s="866"/>
      <c r="H369" s="869" t="str">
        <f t="array" ref="H369">IF(ISERROR(INDEX(גיליון3!$U$13:$X$27,MATCH('דיווח פרטני'!G369,גיליון3!$T$13:$T$27,0),MATCH('דיווח פרטני'!C369,גיליון3!$U$12:$X$12,0)))," ", INDEX(גיליון3!$U$13:$X$27,MATCH('דיווח פרטני'!G369,גיליון3!$T$13:$T$27,0),MATCH('דיווח פרטני'!C369,גיליון3!$U$12:$X$12,0)))</f>
        <v xml:space="preserve"> </v>
      </c>
      <c r="I369" s="866"/>
      <c r="J369" s="866"/>
      <c r="K369" s="905"/>
    </row>
    <row r="370" spans="1:11" ht="19" thickBot="1" x14ac:dyDescent="0.5">
      <c r="A370" s="866"/>
      <c r="B370" s="866"/>
      <c r="C370" s="866"/>
      <c r="D370" s="866"/>
      <c r="E370" s="867"/>
      <c r="F370" s="866"/>
      <c r="G370" s="866"/>
      <c r="H370" s="869" t="str">
        <f t="array" ref="H370">IF(ISERROR(INDEX(גיליון3!$U$13:$X$27,MATCH('דיווח פרטני'!G370,גיליון3!$T$13:$T$27,0),MATCH('דיווח פרטני'!C370,גיליון3!$U$12:$X$12,0)))," ", INDEX(גיליון3!$U$13:$X$27,MATCH('דיווח פרטני'!G370,גיליון3!$T$13:$T$27,0),MATCH('דיווח פרטני'!C370,גיליון3!$U$12:$X$12,0)))</f>
        <v xml:space="preserve"> </v>
      </c>
      <c r="I370" s="866"/>
      <c r="J370" s="866"/>
      <c r="K370" s="905"/>
    </row>
    <row r="371" spans="1:11" ht="19" thickBot="1" x14ac:dyDescent="0.5">
      <c r="A371" s="866"/>
      <c r="B371" s="866"/>
      <c r="C371" s="866"/>
      <c r="D371" s="866"/>
      <c r="E371" s="867"/>
      <c r="F371" s="866"/>
      <c r="G371" s="866"/>
      <c r="H371" s="869" t="str">
        <f t="array" ref="H371">IF(ISERROR(INDEX(גיליון3!$U$13:$X$27,MATCH('דיווח פרטני'!G371,גיליון3!$T$13:$T$27,0),MATCH('דיווח פרטני'!C371,גיליון3!$U$12:$X$12,0)))," ", INDEX(גיליון3!$U$13:$X$27,MATCH('דיווח פרטני'!G371,גיליון3!$T$13:$T$27,0),MATCH('דיווח פרטני'!C371,גיליון3!$U$12:$X$12,0)))</f>
        <v xml:space="preserve"> </v>
      </c>
      <c r="I371" s="866"/>
      <c r="J371" s="866"/>
      <c r="K371" s="905"/>
    </row>
    <row r="372" spans="1:11" ht="19" thickBot="1" x14ac:dyDescent="0.5">
      <c r="A372" s="866"/>
      <c r="B372" s="866"/>
      <c r="C372" s="866"/>
      <c r="D372" s="866"/>
      <c r="E372" s="867"/>
      <c r="F372" s="866"/>
      <c r="G372" s="866"/>
      <c r="H372" s="869" t="str">
        <f t="array" ref="H372">IF(ISERROR(INDEX(גיליון3!$U$13:$X$27,MATCH('דיווח פרטני'!G372,גיליון3!$T$13:$T$27,0),MATCH('דיווח פרטני'!C372,גיליון3!$U$12:$X$12,0)))," ", INDEX(גיליון3!$U$13:$X$27,MATCH('דיווח פרטני'!G372,גיליון3!$T$13:$T$27,0),MATCH('דיווח פרטני'!C372,גיליון3!$U$12:$X$12,0)))</f>
        <v xml:space="preserve"> </v>
      </c>
      <c r="I372" s="866"/>
      <c r="J372" s="866"/>
      <c r="K372" s="905"/>
    </row>
    <row r="373" spans="1:11" ht="19" thickBot="1" x14ac:dyDescent="0.5">
      <c r="A373" s="866"/>
      <c r="B373" s="866"/>
      <c r="C373" s="866"/>
      <c r="D373" s="866"/>
      <c r="E373" s="867"/>
      <c r="F373" s="866"/>
      <c r="G373" s="866"/>
      <c r="H373" s="869" t="str">
        <f t="array" ref="H373">IF(ISERROR(INDEX(גיליון3!$U$13:$X$27,MATCH('דיווח פרטני'!G373,גיליון3!$T$13:$T$27,0),MATCH('דיווח פרטני'!C373,גיליון3!$U$12:$X$12,0)))," ", INDEX(גיליון3!$U$13:$X$27,MATCH('דיווח פרטני'!G373,גיליון3!$T$13:$T$27,0),MATCH('דיווח פרטני'!C373,גיליון3!$U$12:$X$12,0)))</f>
        <v xml:space="preserve"> </v>
      </c>
      <c r="I373" s="866"/>
      <c r="J373" s="866"/>
      <c r="K373" s="905"/>
    </row>
    <row r="374" spans="1:11" ht="19" thickBot="1" x14ac:dyDescent="0.5">
      <c r="A374" s="866"/>
      <c r="B374" s="866"/>
      <c r="C374" s="866"/>
      <c r="D374" s="866"/>
      <c r="E374" s="867"/>
      <c r="F374" s="866"/>
      <c r="G374" s="866"/>
      <c r="H374" s="869" t="str">
        <f t="array" ref="H374">IF(ISERROR(INDEX(גיליון3!$U$13:$X$27,MATCH('דיווח פרטני'!G374,גיליון3!$T$13:$T$27,0),MATCH('דיווח פרטני'!C374,גיליון3!$U$12:$X$12,0)))," ", INDEX(גיליון3!$U$13:$X$27,MATCH('דיווח פרטני'!G374,גיליון3!$T$13:$T$27,0),MATCH('דיווח פרטני'!C374,גיליון3!$U$12:$X$12,0)))</f>
        <v xml:space="preserve"> </v>
      </c>
      <c r="I374" s="866"/>
      <c r="J374" s="866"/>
      <c r="K374" s="905"/>
    </row>
    <row r="375" spans="1:11" ht="19" thickBot="1" x14ac:dyDescent="0.5">
      <c r="A375" s="866"/>
      <c r="B375" s="866"/>
      <c r="C375" s="866"/>
      <c r="D375" s="866"/>
      <c r="E375" s="867"/>
      <c r="F375" s="866"/>
      <c r="G375" s="866"/>
      <c r="H375" s="869" t="str">
        <f t="array" ref="H375">IF(ISERROR(INDEX(גיליון3!$U$13:$X$27,MATCH('דיווח פרטני'!G375,גיליון3!$T$13:$T$27,0),MATCH('דיווח פרטני'!C375,גיליון3!$U$12:$X$12,0)))," ", INDEX(גיליון3!$U$13:$X$27,MATCH('דיווח פרטני'!G375,גיליון3!$T$13:$T$27,0),MATCH('דיווח פרטני'!C375,גיליון3!$U$12:$X$12,0)))</f>
        <v xml:space="preserve"> </v>
      </c>
      <c r="I375" s="866"/>
      <c r="J375" s="866"/>
      <c r="K375" s="905"/>
    </row>
    <row r="376" spans="1:11" ht="19" thickBot="1" x14ac:dyDescent="0.5">
      <c r="A376" s="866"/>
      <c r="B376" s="866"/>
      <c r="C376" s="866"/>
      <c r="D376" s="866"/>
      <c r="E376" s="867"/>
      <c r="F376" s="866"/>
      <c r="G376" s="866"/>
      <c r="H376" s="869" t="str">
        <f t="array" ref="H376">IF(ISERROR(INDEX(גיליון3!$U$13:$X$27,MATCH('דיווח פרטני'!G376,גיליון3!$T$13:$T$27,0),MATCH('דיווח פרטני'!C376,גיליון3!$U$12:$X$12,0)))," ", INDEX(גיליון3!$U$13:$X$27,MATCH('דיווח פרטני'!G376,גיליון3!$T$13:$T$27,0),MATCH('דיווח פרטני'!C376,גיליון3!$U$12:$X$12,0)))</f>
        <v xml:space="preserve"> </v>
      </c>
      <c r="I376" s="866"/>
      <c r="J376" s="866"/>
      <c r="K376" s="905"/>
    </row>
    <row r="377" spans="1:11" ht="19" thickBot="1" x14ac:dyDescent="0.5">
      <c r="A377" s="866"/>
      <c r="B377" s="866"/>
      <c r="C377" s="866"/>
      <c r="D377" s="866"/>
      <c r="E377" s="867"/>
      <c r="F377" s="866"/>
      <c r="G377" s="866"/>
      <c r="H377" s="869" t="str">
        <f t="array" ref="H377">IF(ISERROR(INDEX(גיליון3!$U$13:$X$27,MATCH('דיווח פרטני'!G377,גיליון3!$T$13:$T$27,0),MATCH('דיווח פרטני'!C377,גיליון3!$U$12:$X$12,0)))," ", INDEX(גיליון3!$U$13:$X$27,MATCH('דיווח פרטני'!G377,גיליון3!$T$13:$T$27,0),MATCH('דיווח פרטני'!C377,גיליון3!$U$12:$X$12,0)))</f>
        <v xml:space="preserve"> </v>
      </c>
      <c r="I377" s="866"/>
      <c r="J377" s="866"/>
      <c r="K377" s="905"/>
    </row>
    <row r="378" spans="1:11" ht="19" thickBot="1" x14ac:dyDescent="0.5">
      <c r="A378" s="866"/>
      <c r="B378" s="866"/>
      <c r="C378" s="866"/>
      <c r="D378" s="866"/>
      <c r="E378" s="867"/>
      <c r="F378" s="866"/>
      <c r="G378" s="866"/>
      <c r="H378" s="869" t="str">
        <f t="array" ref="H378">IF(ISERROR(INDEX(גיליון3!$U$13:$X$27,MATCH('דיווח פרטני'!G378,גיליון3!$T$13:$T$27,0),MATCH('דיווח פרטני'!C378,גיליון3!$U$12:$X$12,0)))," ", INDEX(גיליון3!$U$13:$X$27,MATCH('דיווח פרטני'!G378,גיליון3!$T$13:$T$27,0),MATCH('דיווח פרטני'!C378,גיליון3!$U$12:$X$12,0)))</f>
        <v xml:space="preserve"> </v>
      </c>
      <c r="I378" s="866"/>
      <c r="J378" s="866"/>
      <c r="K378" s="905"/>
    </row>
    <row r="379" spans="1:11" ht="19" thickBot="1" x14ac:dyDescent="0.5">
      <c r="A379" s="866"/>
      <c r="B379" s="866"/>
      <c r="C379" s="866"/>
      <c r="D379" s="866"/>
      <c r="E379" s="867"/>
      <c r="F379" s="866"/>
      <c r="G379" s="866"/>
      <c r="H379" s="869" t="str">
        <f t="array" ref="H379">IF(ISERROR(INDEX(גיליון3!$U$13:$X$27,MATCH('דיווח פרטני'!G379,גיליון3!$T$13:$T$27,0),MATCH('דיווח פרטני'!C379,גיליון3!$U$12:$X$12,0)))," ", INDEX(גיליון3!$U$13:$X$27,MATCH('דיווח פרטני'!G379,גיליון3!$T$13:$T$27,0),MATCH('דיווח פרטני'!C379,גיליון3!$U$12:$X$12,0)))</f>
        <v xml:space="preserve"> </v>
      </c>
      <c r="I379" s="866"/>
      <c r="J379" s="866"/>
      <c r="K379" s="905"/>
    </row>
    <row r="380" spans="1:11" ht="19" thickBot="1" x14ac:dyDescent="0.5">
      <c r="A380" s="866"/>
      <c r="B380" s="866"/>
      <c r="C380" s="866"/>
      <c r="D380" s="866"/>
      <c r="E380" s="867"/>
      <c r="F380" s="866"/>
      <c r="G380" s="866"/>
      <c r="H380" s="869" t="str">
        <f t="array" ref="H380">IF(ISERROR(INDEX(גיליון3!$U$13:$X$27,MATCH('דיווח פרטני'!G380,גיליון3!$T$13:$T$27,0),MATCH('דיווח פרטני'!C380,גיליון3!$U$12:$X$12,0)))," ", INDEX(גיליון3!$U$13:$X$27,MATCH('דיווח פרטני'!G380,גיליון3!$T$13:$T$27,0),MATCH('דיווח פרטני'!C380,גיליון3!$U$12:$X$12,0)))</f>
        <v xml:space="preserve"> </v>
      </c>
      <c r="I380" s="866"/>
      <c r="J380" s="866"/>
      <c r="K380" s="905"/>
    </row>
    <row r="381" spans="1:11" ht="19" thickBot="1" x14ac:dyDescent="0.5">
      <c r="A381" s="866"/>
      <c r="B381" s="866"/>
      <c r="C381" s="866"/>
      <c r="D381" s="866"/>
      <c r="E381" s="867"/>
      <c r="F381" s="866"/>
      <c r="G381" s="866"/>
      <c r="H381" s="869" t="str">
        <f t="array" ref="H381">IF(ISERROR(INDEX(גיליון3!$U$13:$X$27,MATCH('דיווח פרטני'!G381,גיליון3!$T$13:$T$27,0),MATCH('דיווח פרטני'!C381,גיליון3!$U$12:$X$12,0)))," ", INDEX(גיליון3!$U$13:$X$27,MATCH('דיווח פרטני'!G381,גיליון3!$T$13:$T$27,0),MATCH('דיווח פרטני'!C381,גיליון3!$U$12:$X$12,0)))</f>
        <v xml:space="preserve"> </v>
      </c>
      <c r="I381" s="866"/>
      <c r="J381" s="866"/>
      <c r="K381" s="905"/>
    </row>
    <row r="382" spans="1:11" ht="19" thickBot="1" x14ac:dyDescent="0.5">
      <c r="A382" s="866"/>
      <c r="B382" s="866"/>
      <c r="C382" s="866"/>
      <c r="D382" s="866"/>
      <c r="E382" s="867"/>
      <c r="F382" s="866"/>
      <c r="G382" s="866"/>
      <c r="H382" s="869" t="str">
        <f t="array" ref="H382">IF(ISERROR(INDEX(גיליון3!$U$13:$X$27,MATCH('דיווח פרטני'!G382,גיליון3!$T$13:$T$27,0),MATCH('דיווח פרטני'!C382,גיליון3!$U$12:$X$12,0)))," ", INDEX(גיליון3!$U$13:$X$27,MATCH('דיווח פרטני'!G382,גיליון3!$T$13:$T$27,0),MATCH('דיווח פרטני'!C382,גיליון3!$U$12:$X$12,0)))</f>
        <v xml:space="preserve"> </v>
      </c>
      <c r="I382" s="866"/>
      <c r="J382" s="866"/>
      <c r="K382" s="905"/>
    </row>
    <row r="383" spans="1:11" ht="19" thickBot="1" x14ac:dyDescent="0.5">
      <c r="A383" s="866"/>
      <c r="B383" s="866"/>
      <c r="C383" s="866"/>
      <c r="D383" s="866"/>
      <c r="E383" s="867"/>
      <c r="F383" s="866"/>
      <c r="G383" s="866"/>
      <c r="H383" s="869" t="str">
        <f t="array" ref="H383">IF(ISERROR(INDEX(גיליון3!$U$13:$X$27,MATCH('דיווח פרטני'!G383,גיליון3!$T$13:$T$27,0),MATCH('דיווח פרטני'!C383,גיליון3!$U$12:$X$12,0)))," ", INDEX(גיליון3!$U$13:$X$27,MATCH('דיווח פרטני'!G383,גיליון3!$T$13:$T$27,0),MATCH('דיווח פרטני'!C383,גיליון3!$U$12:$X$12,0)))</f>
        <v xml:space="preserve"> </v>
      </c>
      <c r="I383" s="866"/>
      <c r="J383" s="866"/>
      <c r="K383" s="905"/>
    </row>
    <row r="384" spans="1:11" ht="19" thickBot="1" x14ac:dyDescent="0.5">
      <c r="A384" s="866"/>
      <c r="B384" s="866"/>
      <c r="C384" s="866"/>
      <c r="D384" s="866"/>
      <c r="E384" s="867"/>
      <c r="F384" s="866"/>
      <c r="G384" s="866"/>
      <c r="H384" s="869" t="str">
        <f t="array" ref="H384">IF(ISERROR(INDEX(גיליון3!$U$13:$X$27,MATCH('דיווח פרטני'!G384,גיליון3!$T$13:$T$27,0),MATCH('דיווח פרטני'!C384,גיליון3!$U$12:$X$12,0)))," ", INDEX(גיליון3!$U$13:$X$27,MATCH('דיווח פרטני'!G384,גיליון3!$T$13:$T$27,0),MATCH('דיווח פרטני'!C384,גיליון3!$U$12:$X$12,0)))</f>
        <v xml:space="preserve"> </v>
      </c>
      <c r="I384" s="866"/>
      <c r="J384" s="866"/>
      <c r="K384" s="905"/>
    </row>
    <row r="385" spans="1:11" ht="19" thickBot="1" x14ac:dyDescent="0.5">
      <c r="A385" s="866"/>
      <c r="B385" s="866"/>
      <c r="C385" s="866"/>
      <c r="D385" s="866"/>
      <c r="E385" s="867"/>
      <c r="F385" s="866"/>
      <c r="G385" s="866"/>
      <c r="H385" s="869" t="str">
        <f t="array" ref="H385">IF(ISERROR(INDEX(גיליון3!$U$13:$X$27,MATCH('דיווח פרטני'!G385,גיליון3!$T$13:$T$27,0),MATCH('דיווח פרטני'!C385,גיליון3!$U$12:$X$12,0)))," ", INDEX(גיליון3!$U$13:$X$27,MATCH('דיווח פרטני'!G385,גיליון3!$T$13:$T$27,0),MATCH('דיווח פרטני'!C385,גיליון3!$U$12:$X$12,0)))</f>
        <v xml:space="preserve"> </v>
      </c>
      <c r="I385" s="866"/>
      <c r="J385" s="866"/>
      <c r="K385" s="905"/>
    </row>
    <row r="386" spans="1:11" ht="19" thickBot="1" x14ac:dyDescent="0.5">
      <c r="A386" s="866"/>
      <c r="B386" s="866"/>
      <c r="C386" s="866"/>
      <c r="D386" s="866"/>
      <c r="E386" s="867"/>
      <c r="F386" s="866"/>
      <c r="G386" s="866"/>
      <c r="H386" s="869" t="str">
        <f t="array" ref="H386">IF(ISERROR(INDEX(גיליון3!$U$13:$X$27,MATCH('דיווח פרטני'!G386,גיליון3!$T$13:$T$27,0),MATCH('דיווח פרטני'!C386,גיליון3!$U$12:$X$12,0)))," ", INDEX(גיליון3!$U$13:$X$27,MATCH('דיווח פרטני'!G386,גיליון3!$T$13:$T$27,0),MATCH('דיווח פרטני'!C386,גיליון3!$U$12:$X$12,0)))</f>
        <v xml:space="preserve"> </v>
      </c>
      <c r="I386" s="866"/>
      <c r="J386" s="866"/>
      <c r="K386" s="905"/>
    </row>
    <row r="387" spans="1:11" ht="19" thickBot="1" x14ac:dyDescent="0.5">
      <c r="A387" s="866"/>
      <c r="B387" s="866"/>
      <c r="C387" s="866"/>
      <c r="D387" s="866"/>
      <c r="E387" s="867"/>
      <c r="F387" s="866"/>
      <c r="G387" s="866"/>
      <c r="H387" s="869" t="str">
        <f t="array" ref="H387">IF(ISERROR(INDEX(גיליון3!$U$13:$X$27,MATCH('דיווח פרטני'!G387,גיליון3!$T$13:$T$27,0),MATCH('דיווח פרטני'!C387,גיליון3!$U$12:$X$12,0)))," ", INDEX(גיליון3!$U$13:$X$27,MATCH('דיווח פרטני'!G387,גיליון3!$T$13:$T$27,0),MATCH('דיווח פרטני'!C387,גיליון3!$U$12:$X$12,0)))</f>
        <v xml:space="preserve"> </v>
      </c>
      <c r="I387" s="866"/>
      <c r="J387" s="866"/>
      <c r="K387" s="905"/>
    </row>
    <row r="388" spans="1:11" ht="19" thickBot="1" x14ac:dyDescent="0.5">
      <c r="A388" s="866"/>
      <c r="B388" s="866"/>
      <c r="C388" s="866"/>
      <c r="D388" s="866"/>
      <c r="E388" s="867"/>
      <c r="F388" s="866"/>
      <c r="G388" s="866"/>
      <c r="H388" s="869" t="str">
        <f t="array" ref="H388">IF(ISERROR(INDEX(גיליון3!$U$13:$X$27,MATCH('דיווח פרטני'!G388,גיליון3!$T$13:$T$27,0),MATCH('דיווח פרטני'!C388,גיליון3!$U$12:$X$12,0)))," ", INDEX(גיליון3!$U$13:$X$27,MATCH('דיווח פרטני'!G388,גיליון3!$T$13:$T$27,0),MATCH('דיווח פרטני'!C388,גיליון3!$U$12:$X$12,0)))</f>
        <v xml:space="preserve"> </v>
      </c>
      <c r="I388" s="866"/>
      <c r="J388" s="866"/>
      <c r="K388" s="905"/>
    </row>
    <row r="389" spans="1:11" ht="19" thickBot="1" x14ac:dyDescent="0.5">
      <c r="A389" s="866"/>
      <c r="B389" s="866"/>
      <c r="C389" s="866"/>
      <c r="D389" s="866"/>
      <c r="E389" s="867"/>
      <c r="F389" s="866"/>
      <c r="G389" s="866"/>
      <c r="H389" s="869" t="str">
        <f t="array" ref="H389">IF(ISERROR(INDEX(גיליון3!$U$13:$X$27,MATCH('דיווח פרטני'!G389,גיליון3!$T$13:$T$27,0),MATCH('דיווח פרטני'!C389,גיליון3!$U$12:$X$12,0)))," ", INDEX(גיליון3!$U$13:$X$27,MATCH('דיווח פרטני'!G389,גיליון3!$T$13:$T$27,0),MATCH('דיווח פרטני'!C389,גיליון3!$U$12:$X$12,0)))</f>
        <v xml:space="preserve"> </v>
      </c>
      <c r="I389" s="866"/>
      <c r="J389" s="866"/>
      <c r="K389" s="905"/>
    </row>
    <row r="390" spans="1:11" ht="19" thickBot="1" x14ac:dyDescent="0.5">
      <c r="A390" s="866"/>
      <c r="B390" s="866"/>
      <c r="C390" s="866"/>
      <c r="D390" s="866"/>
      <c r="E390" s="867"/>
      <c r="F390" s="866"/>
      <c r="G390" s="866"/>
      <c r="H390" s="869" t="str">
        <f t="array" ref="H390">IF(ISERROR(INDEX(גיליון3!$U$13:$X$27,MATCH('דיווח פרטני'!G390,גיליון3!$T$13:$T$27,0),MATCH('דיווח פרטני'!C390,גיליון3!$U$12:$X$12,0)))," ", INDEX(גיליון3!$U$13:$X$27,MATCH('דיווח פרטני'!G390,גיליון3!$T$13:$T$27,0),MATCH('דיווח פרטני'!C390,גיליון3!$U$12:$X$12,0)))</f>
        <v xml:space="preserve"> </v>
      </c>
      <c r="I390" s="866"/>
      <c r="J390" s="866"/>
      <c r="K390" s="905"/>
    </row>
    <row r="391" spans="1:11" ht="19" thickBot="1" x14ac:dyDescent="0.5">
      <c r="A391" s="866"/>
      <c r="B391" s="866"/>
      <c r="C391" s="866"/>
      <c r="D391" s="866"/>
      <c r="E391" s="867"/>
      <c r="F391" s="866"/>
      <c r="G391" s="866"/>
      <c r="H391" s="869" t="str">
        <f t="array" ref="H391">IF(ISERROR(INDEX(גיליון3!$U$13:$X$27,MATCH('דיווח פרטני'!G391,גיליון3!$T$13:$T$27,0),MATCH('דיווח פרטני'!C391,גיליון3!$U$12:$X$12,0)))," ", INDEX(גיליון3!$U$13:$X$27,MATCH('דיווח פרטני'!G391,גיליון3!$T$13:$T$27,0),MATCH('דיווח פרטני'!C391,גיליון3!$U$12:$X$12,0)))</f>
        <v xml:space="preserve"> </v>
      </c>
      <c r="I391" s="866"/>
      <c r="J391" s="866"/>
      <c r="K391" s="905"/>
    </row>
    <row r="392" spans="1:11" ht="19" thickBot="1" x14ac:dyDescent="0.5">
      <c r="A392" s="866"/>
      <c r="B392" s="866"/>
      <c r="C392" s="866"/>
      <c r="D392" s="866"/>
      <c r="E392" s="867"/>
      <c r="F392" s="866"/>
      <c r="G392" s="866"/>
      <c r="H392" s="869" t="str">
        <f t="array" ref="H392">IF(ISERROR(INDEX(גיליון3!$U$13:$X$27,MATCH('דיווח פרטני'!G392,גיליון3!$T$13:$T$27,0),MATCH('דיווח פרטני'!C392,גיליון3!$U$12:$X$12,0)))," ", INDEX(גיליון3!$U$13:$X$27,MATCH('דיווח פרטני'!G392,גיליון3!$T$13:$T$27,0),MATCH('דיווח פרטני'!C392,גיליון3!$U$12:$X$12,0)))</f>
        <v xml:space="preserve"> </v>
      </c>
      <c r="I392" s="866"/>
      <c r="J392" s="866"/>
      <c r="K392" s="905"/>
    </row>
    <row r="393" spans="1:11" ht="19" thickBot="1" x14ac:dyDescent="0.5">
      <c r="A393" s="866"/>
      <c r="B393" s="866"/>
      <c r="C393" s="866"/>
      <c r="D393" s="866"/>
      <c r="E393" s="867"/>
      <c r="F393" s="866"/>
      <c r="G393" s="866"/>
      <c r="H393" s="869" t="str">
        <f t="array" ref="H393">IF(ISERROR(INDEX(גיליון3!$U$13:$X$27,MATCH('דיווח פרטני'!G393,גיליון3!$T$13:$T$27,0),MATCH('דיווח פרטני'!C393,גיליון3!$U$12:$X$12,0)))," ", INDEX(גיליון3!$U$13:$X$27,MATCH('דיווח פרטני'!G393,גיליון3!$T$13:$T$27,0),MATCH('דיווח פרטני'!C393,גיליון3!$U$12:$X$12,0)))</f>
        <v xml:space="preserve"> </v>
      </c>
      <c r="I393" s="866"/>
      <c r="J393" s="866"/>
      <c r="K393" s="905"/>
    </row>
    <row r="394" spans="1:11" ht="19" thickBot="1" x14ac:dyDescent="0.5">
      <c r="A394" s="866"/>
      <c r="B394" s="866"/>
      <c r="C394" s="866"/>
      <c r="D394" s="866"/>
      <c r="E394" s="867"/>
      <c r="F394" s="866"/>
      <c r="G394" s="866"/>
      <c r="H394" s="869" t="str">
        <f t="array" ref="H394">IF(ISERROR(INDEX(גיליון3!$U$13:$X$27,MATCH('דיווח פרטני'!G394,גיליון3!$T$13:$T$27,0),MATCH('דיווח פרטני'!C394,גיליון3!$U$12:$X$12,0)))," ", INDEX(גיליון3!$U$13:$X$27,MATCH('דיווח פרטני'!G394,גיליון3!$T$13:$T$27,0),MATCH('דיווח פרטני'!C394,גיליון3!$U$12:$X$12,0)))</f>
        <v xml:space="preserve"> </v>
      </c>
      <c r="I394" s="866"/>
      <c r="J394" s="866"/>
      <c r="K394" s="905"/>
    </row>
    <row r="395" spans="1:11" ht="19" thickBot="1" x14ac:dyDescent="0.5">
      <c r="A395" s="866"/>
      <c r="B395" s="866"/>
      <c r="C395" s="866"/>
      <c r="D395" s="866"/>
      <c r="E395" s="867"/>
      <c r="F395" s="866"/>
      <c r="G395" s="866"/>
      <c r="H395" s="869" t="str">
        <f t="array" ref="H395">IF(ISERROR(INDEX(גיליון3!$U$13:$X$27,MATCH('דיווח פרטני'!G395,גיליון3!$T$13:$T$27,0),MATCH('דיווח פרטני'!C395,גיליון3!$U$12:$X$12,0)))," ", INDEX(גיליון3!$U$13:$X$27,MATCH('דיווח פרטני'!G395,גיליון3!$T$13:$T$27,0),MATCH('דיווח פרטני'!C395,גיליון3!$U$12:$X$12,0)))</f>
        <v xml:space="preserve"> </v>
      </c>
      <c r="I395" s="866"/>
      <c r="J395" s="866"/>
      <c r="K395" s="905"/>
    </row>
    <row r="396" spans="1:11" ht="19" thickBot="1" x14ac:dyDescent="0.5">
      <c r="A396" s="866"/>
      <c r="B396" s="866"/>
      <c r="C396" s="866"/>
      <c r="D396" s="866"/>
      <c r="E396" s="867"/>
      <c r="F396" s="866"/>
      <c r="G396" s="866"/>
      <c r="H396" s="869" t="str">
        <f t="array" ref="H396">IF(ISERROR(INDEX(גיליון3!$U$13:$X$27,MATCH('דיווח פרטני'!G396,גיליון3!$T$13:$T$27,0),MATCH('דיווח פרטני'!C396,גיליון3!$U$12:$X$12,0)))," ", INDEX(גיליון3!$U$13:$X$27,MATCH('דיווח פרטני'!G396,גיליון3!$T$13:$T$27,0),MATCH('דיווח פרטני'!C396,גיליון3!$U$12:$X$12,0)))</f>
        <v xml:space="preserve"> </v>
      </c>
      <c r="I396" s="866"/>
      <c r="J396" s="866"/>
      <c r="K396" s="905"/>
    </row>
    <row r="397" spans="1:11" ht="19" thickBot="1" x14ac:dyDescent="0.5">
      <c r="A397" s="866"/>
      <c r="B397" s="866"/>
      <c r="C397" s="866"/>
      <c r="D397" s="866"/>
      <c r="E397" s="867"/>
      <c r="F397" s="866"/>
      <c r="G397" s="866"/>
      <c r="H397" s="869" t="str">
        <f t="array" ref="H397">IF(ISERROR(INDEX(גיליון3!$U$13:$X$27,MATCH('דיווח פרטני'!G397,גיליון3!$T$13:$T$27,0),MATCH('דיווח פרטני'!C397,גיליון3!$U$12:$X$12,0)))," ", INDEX(גיליון3!$U$13:$X$27,MATCH('דיווח פרטני'!G397,גיליון3!$T$13:$T$27,0),MATCH('דיווח פרטני'!C397,גיליון3!$U$12:$X$12,0)))</f>
        <v xml:space="preserve"> </v>
      </c>
      <c r="I397" s="866"/>
      <c r="J397" s="866"/>
      <c r="K397" s="905"/>
    </row>
    <row r="398" spans="1:11" ht="19" thickBot="1" x14ac:dyDescent="0.5">
      <c r="A398" s="866"/>
      <c r="B398" s="866"/>
      <c r="C398" s="866"/>
      <c r="D398" s="866"/>
      <c r="E398" s="867"/>
      <c r="F398" s="866"/>
      <c r="G398" s="866"/>
      <c r="H398" s="869" t="str">
        <f t="array" ref="H398">IF(ISERROR(INDEX(גיליון3!$U$13:$X$27,MATCH('דיווח פרטני'!G398,גיליון3!$T$13:$T$27,0),MATCH('דיווח פרטני'!C398,גיליון3!$U$12:$X$12,0)))," ", INDEX(גיליון3!$U$13:$X$27,MATCH('דיווח פרטני'!G398,גיליון3!$T$13:$T$27,0),MATCH('דיווח פרטני'!C398,גיליון3!$U$12:$X$12,0)))</f>
        <v xml:space="preserve"> </v>
      </c>
      <c r="I398" s="866"/>
      <c r="J398" s="866"/>
      <c r="K398" s="905"/>
    </row>
    <row r="399" spans="1:11" ht="19" thickBot="1" x14ac:dyDescent="0.5">
      <c r="A399" s="866"/>
      <c r="B399" s="866"/>
      <c r="C399" s="866"/>
      <c r="D399" s="866"/>
      <c r="E399" s="867"/>
      <c r="F399" s="866"/>
      <c r="G399" s="866"/>
      <c r="H399" s="869" t="str">
        <f t="array" ref="H399">IF(ISERROR(INDEX(גיליון3!$U$13:$X$27,MATCH('דיווח פרטני'!G399,גיליון3!$T$13:$T$27,0),MATCH('דיווח פרטני'!C399,גיליון3!$U$12:$X$12,0)))," ", INDEX(גיליון3!$U$13:$X$27,MATCH('דיווח פרטני'!G399,גיליון3!$T$13:$T$27,0),MATCH('דיווח פרטני'!C399,גיליון3!$U$12:$X$12,0)))</f>
        <v xml:space="preserve"> </v>
      </c>
      <c r="I399" s="866"/>
      <c r="J399" s="866"/>
      <c r="K399" s="905"/>
    </row>
    <row r="400" spans="1:11" ht="19" thickBot="1" x14ac:dyDescent="0.5">
      <c r="A400" s="866"/>
      <c r="B400" s="866"/>
      <c r="C400" s="866"/>
      <c r="D400" s="866"/>
      <c r="E400" s="867"/>
      <c r="F400" s="866"/>
      <c r="G400" s="866"/>
      <c r="H400" s="869" t="str">
        <f t="array" ref="H400">IF(ISERROR(INDEX(גיליון3!$U$13:$X$27,MATCH('דיווח פרטני'!G400,גיליון3!$T$13:$T$27,0),MATCH('דיווח פרטני'!C400,גיליון3!$U$12:$X$12,0)))," ", INDEX(גיליון3!$U$13:$X$27,MATCH('דיווח פרטני'!G400,גיליון3!$T$13:$T$27,0),MATCH('דיווח פרטני'!C400,גיליון3!$U$12:$X$12,0)))</f>
        <v xml:space="preserve"> </v>
      </c>
      <c r="I400" s="866"/>
      <c r="J400" s="866"/>
      <c r="K400" s="905"/>
    </row>
    <row r="401" spans="1:11" ht="19" thickBot="1" x14ac:dyDescent="0.5">
      <c r="A401" s="866"/>
      <c r="B401" s="866"/>
      <c r="C401" s="866"/>
      <c r="D401" s="866"/>
      <c r="E401" s="867"/>
      <c r="F401" s="866"/>
      <c r="G401" s="866"/>
      <c r="H401" s="869" t="str">
        <f t="array" ref="H401">IF(ISERROR(INDEX(גיליון3!$U$13:$X$27,MATCH('דיווח פרטני'!G401,גיליון3!$T$13:$T$27,0),MATCH('דיווח פרטני'!C401,גיליון3!$U$12:$X$12,0)))," ", INDEX(גיליון3!$U$13:$X$27,MATCH('דיווח פרטני'!G401,גיליון3!$T$13:$T$27,0),MATCH('דיווח פרטני'!C401,גיליון3!$U$12:$X$12,0)))</f>
        <v xml:space="preserve"> </v>
      </c>
      <c r="I401" s="866"/>
      <c r="J401" s="866"/>
      <c r="K401" s="905"/>
    </row>
    <row r="402" spans="1:11" ht="19" thickBot="1" x14ac:dyDescent="0.5">
      <c r="A402" s="866"/>
      <c r="B402" s="866"/>
      <c r="C402" s="866"/>
      <c r="D402" s="866"/>
      <c r="E402" s="867"/>
      <c r="F402" s="866"/>
      <c r="G402" s="866"/>
      <c r="H402" s="869" t="str">
        <f t="array" ref="H402">IF(ISERROR(INDEX(גיליון3!$U$13:$X$27,MATCH('דיווח פרטני'!G402,גיליון3!$T$13:$T$27,0),MATCH('דיווח פרטני'!C402,גיליון3!$U$12:$X$12,0)))," ", INDEX(גיליון3!$U$13:$X$27,MATCH('דיווח פרטני'!G402,גיליון3!$T$13:$T$27,0),MATCH('דיווח פרטני'!C402,גיליון3!$U$12:$X$12,0)))</f>
        <v xml:space="preserve"> </v>
      </c>
      <c r="I402" s="866"/>
      <c r="J402" s="866"/>
      <c r="K402" s="905"/>
    </row>
    <row r="403" spans="1:11" ht="19" thickBot="1" x14ac:dyDescent="0.5">
      <c r="A403" s="866"/>
      <c r="B403" s="866"/>
      <c r="C403" s="866"/>
      <c r="D403" s="866"/>
      <c r="E403" s="867"/>
      <c r="F403" s="866"/>
      <c r="G403" s="866"/>
      <c r="H403" s="869" t="str">
        <f t="array" ref="H403">IF(ISERROR(INDEX(גיליון3!$U$13:$X$27,MATCH('דיווח פרטני'!G403,גיליון3!$T$13:$T$27,0),MATCH('דיווח פרטני'!C403,גיליון3!$U$12:$X$12,0)))," ", INDEX(גיליון3!$U$13:$X$27,MATCH('דיווח פרטני'!G403,גיליון3!$T$13:$T$27,0),MATCH('דיווח פרטני'!C403,גיליון3!$U$12:$X$12,0)))</f>
        <v xml:space="preserve"> </v>
      </c>
      <c r="I403" s="866"/>
      <c r="J403" s="866"/>
      <c r="K403" s="905"/>
    </row>
    <row r="404" spans="1:11" ht="19" thickBot="1" x14ac:dyDescent="0.5">
      <c r="A404" s="866"/>
      <c r="B404" s="866"/>
      <c r="C404" s="866"/>
      <c r="D404" s="866"/>
      <c r="E404" s="867"/>
      <c r="F404" s="866"/>
      <c r="G404" s="866"/>
      <c r="H404" s="869" t="str">
        <f t="array" ref="H404">IF(ISERROR(INDEX(גיליון3!$U$13:$X$27,MATCH('דיווח פרטני'!G404,גיליון3!$T$13:$T$27,0),MATCH('דיווח פרטני'!C404,גיליון3!$U$12:$X$12,0)))," ", INDEX(גיליון3!$U$13:$X$27,MATCH('דיווח פרטני'!G404,גיליון3!$T$13:$T$27,0),MATCH('דיווח פרטני'!C404,גיליון3!$U$12:$X$12,0)))</f>
        <v xml:space="preserve"> </v>
      </c>
      <c r="I404" s="866"/>
      <c r="J404" s="866"/>
      <c r="K404" s="905"/>
    </row>
    <row r="405" spans="1:11" ht="19" thickBot="1" x14ac:dyDescent="0.5">
      <c r="A405" s="866"/>
      <c r="B405" s="866"/>
      <c r="C405" s="866"/>
      <c r="D405" s="866"/>
      <c r="E405" s="867"/>
      <c r="F405" s="866"/>
      <c r="G405" s="866"/>
      <c r="H405" s="869" t="str">
        <f t="array" ref="H405">IF(ISERROR(INDEX(גיליון3!$U$13:$X$27,MATCH('דיווח פרטני'!G405,גיליון3!$T$13:$T$27,0),MATCH('דיווח פרטני'!C405,גיליון3!$U$12:$X$12,0)))," ", INDEX(גיליון3!$U$13:$X$27,MATCH('דיווח פרטני'!G405,גיליון3!$T$13:$T$27,0),MATCH('דיווח פרטני'!C405,גיליון3!$U$12:$X$12,0)))</f>
        <v xml:space="preserve"> </v>
      </c>
      <c r="I405" s="866"/>
      <c r="J405" s="866"/>
      <c r="K405" s="905"/>
    </row>
    <row r="406" spans="1:11" ht="19" thickBot="1" x14ac:dyDescent="0.5">
      <c r="A406" s="866"/>
      <c r="B406" s="866"/>
      <c r="C406" s="866"/>
      <c r="D406" s="866"/>
      <c r="E406" s="867"/>
      <c r="F406" s="866"/>
      <c r="G406" s="866"/>
      <c r="H406" s="869" t="str">
        <f t="array" ref="H406">IF(ISERROR(INDEX(גיליון3!$U$13:$X$27,MATCH('דיווח פרטני'!G406,גיליון3!$T$13:$T$27,0),MATCH('דיווח פרטני'!C406,גיליון3!$U$12:$X$12,0)))," ", INDEX(גיליון3!$U$13:$X$27,MATCH('דיווח פרטני'!G406,גיליון3!$T$13:$T$27,0),MATCH('דיווח פרטני'!C406,גיליון3!$U$12:$X$12,0)))</f>
        <v xml:space="preserve"> </v>
      </c>
      <c r="I406" s="866"/>
      <c r="J406" s="866"/>
      <c r="K406" s="905"/>
    </row>
    <row r="407" spans="1:11" ht="19" thickBot="1" x14ac:dyDescent="0.5">
      <c r="A407" s="866"/>
      <c r="B407" s="866"/>
      <c r="C407" s="866"/>
      <c r="D407" s="866"/>
      <c r="E407" s="867"/>
      <c r="F407" s="866"/>
      <c r="G407" s="866"/>
      <c r="H407" s="869" t="str">
        <f t="array" ref="H407">IF(ISERROR(INDEX(גיליון3!$U$13:$X$27,MATCH('דיווח פרטני'!G407,גיליון3!$T$13:$T$27,0),MATCH('דיווח פרטני'!C407,גיליון3!$U$12:$X$12,0)))," ", INDEX(גיליון3!$U$13:$X$27,MATCH('דיווח פרטני'!G407,גיליון3!$T$13:$T$27,0),MATCH('דיווח פרטני'!C407,גיליון3!$U$12:$X$12,0)))</f>
        <v xml:space="preserve"> </v>
      </c>
      <c r="I407" s="866"/>
      <c r="J407" s="866"/>
      <c r="K407" s="905"/>
    </row>
    <row r="408" spans="1:11" ht="19" thickBot="1" x14ac:dyDescent="0.5">
      <c r="A408" s="866"/>
      <c r="B408" s="866"/>
      <c r="C408" s="866"/>
      <c r="D408" s="866"/>
      <c r="E408" s="867"/>
      <c r="F408" s="866"/>
      <c r="G408" s="866"/>
      <c r="H408" s="869" t="str">
        <f t="array" ref="H408">IF(ISERROR(INDEX(גיליון3!$U$13:$X$27,MATCH('דיווח פרטני'!G408,גיליון3!$T$13:$T$27,0),MATCH('דיווח פרטני'!C408,גיליון3!$U$12:$X$12,0)))," ", INDEX(גיליון3!$U$13:$X$27,MATCH('דיווח פרטני'!G408,גיליון3!$T$13:$T$27,0),MATCH('דיווח פרטני'!C408,גיליון3!$U$12:$X$12,0)))</f>
        <v xml:space="preserve"> </v>
      </c>
      <c r="I408" s="866"/>
      <c r="J408" s="866"/>
      <c r="K408" s="905"/>
    </row>
    <row r="409" spans="1:11" ht="19" thickBot="1" x14ac:dyDescent="0.5">
      <c r="A409" s="866"/>
      <c r="B409" s="866"/>
      <c r="C409" s="866"/>
      <c r="D409" s="866"/>
      <c r="E409" s="867"/>
      <c r="F409" s="866"/>
      <c r="G409" s="866"/>
      <c r="H409" s="869" t="str">
        <f t="array" ref="H409">IF(ISERROR(INDEX(גיליון3!$U$13:$X$27,MATCH('דיווח פרטני'!G409,גיליון3!$T$13:$T$27,0),MATCH('דיווח פרטני'!C409,גיליון3!$U$12:$X$12,0)))," ", INDEX(גיליון3!$U$13:$X$27,MATCH('דיווח פרטני'!G409,גיליון3!$T$13:$T$27,0),MATCH('דיווח פרטני'!C409,גיליון3!$U$12:$X$12,0)))</f>
        <v xml:space="preserve"> </v>
      </c>
      <c r="I409" s="866"/>
      <c r="J409" s="866"/>
      <c r="K409" s="905"/>
    </row>
    <row r="410" spans="1:11" ht="19" thickBot="1" x14ac:dyDescent="0.5">
      <c r="A410" s="866"/>
      <c r="B410" s="866"/>
      <c r="C410" s="866"/>
      <c r="D410" s="866"/>
      <c r="E410" s="867"/>
      <c r="F410" s="866"/>
      <c r="G410" s="866"/>
      <c r="H410" s="869" t="str">
        <f t="array" ref="H410">IF(ISERROR(INDEX(גיליון3!$U$13:$X$27,MATCH('דיווח פרטני'!G410,גיליון3!$T$13:$T$27,0),MATCH('דיווח פרטני'!C410,גיליון3!$U$12:$X$12,0)))," ", INDEX(גיליון3!$U$13:$X$27,MATCH('דיווח פרטני'!G410,גיליון3!$T$13:$T$27,0),MATCH('דיווח פרטני'!C410,גיליון3!$U$12:$X$12,0)))</f>
        <v xml:space="preserve"> </v>
      </c>
      <c r="I410" s="866"/>
      <c r="J410" s="866"/>
      <c r="K410" s="905"/>
    </row>
    <row r="411" spans="1:11" ht="19" thickBot="1" x14ac:dyDescent="0.5">
      <c r="A411" s="866"/>
      <c r="B411" s="866"/>
      <c r="C411" s="866"/>
      <c r="D411" s="866"/>
      <c r="E411" s="867"/>
      <c r="F411" s="866"/>
      <c r="G411" s="866"/>
      <c r="H411" s="869" t="str">
        <f t="array" ref="H411">IF(ISERROR(INDEX(גיליון3!$U$13:$X$27,MATCH('דיווח פרטני'!G411,גיליון3!$T$13:$T$27,0),MATCH('דיווח פרטני'!C411,גיליון3!$U$12:$X$12,0)))," ", INDEX(גיליון3!$U$13:$X$27,MATCH('דיווח פרטני'!G411,גיליון3!$T$13:$T$27,0),MATCH('דיווח פרטני'!C411,גיליון3!$U$12:$X$12,0)))</f>
        <v xml:space="preserve"> </v>
      </c>
      <c r="I411" s="866"/>
      <c r="J411" s="866"/>
      <c r="K411" s="905"/>
    </row>
    <row r="412" spans="1:11" ht="19" thickBot="1" x14ac:dyDescent="0.5">
      <c r="A412" s="866"/>
      <c r="B412" s="866"/>
      <c r="C412" s="866"/>
      <c r="D412" s="866"/>
      <c r="E412" s="867"/>
      <c r="F412" s="866"/>
      <c r="G412" s="866"/>
      <c r="H412" s="869" t="str">
        <f t="array" ref="H412">IF(ISERROR(INDEX(גיליון3!$U$13:$X$27,MATCH('דיווח פרטני'!G412,גיליון3!$T$13:$T$27,0),MATCH('דיווח פרטני'!C412,גיליון3!$U$12:$X$12,0)))," ", INDEX(גיליון3!$U$13:$X$27,MATCH('דיווח פרטני'!G412,גיליון3!$T$13:$T$27,0),MATCH('דיווח פרטני'!C412,גיליון3!$U$12:$X$12,0)))</f>
        <v xml:space="preserve"> </v>
      </c>
      <c r="I412" s="866"/>
      <c r="J412" s="866"/>
      <c r="K412" s="905"/>
    </row>
    <row r="413" spans="1:11" ht="19" thickBot="1" x14ac:dyDescent="0.5">
      <c r="A413" s="866"/>
      <c r="B413" s="866"/>
      <c r="C413" s="866"/>
      <c r="D413" s="866"/>
      <c r="E413" s="867"/>
      <c r="F413" s="866"/>
      <c r="G413" s="866"/>
      <c r="H413" s="869" t="str">
        <f t="array" ref="H413">IF(ISERROR(INDEX(גיליון3!$U$13:$X$27,MATCH('דיווח פרטני'!G413,גיליון3!$T$13:$T$27,0),MATCH('דיווח פרטני'!C413,גיליון3!$U$12:$X$12,0)))," ", INDEX(גיליון3!$U$13:$X$27,MATCH('דיווח פרטני'!G413,גיליון3!$T$13:$T$27,0),MATCH('דיווח פרטני'!C413,גיליון3!$U$12:$X$12,0)))</f>
        <v xml:space="preserve"> </v>
      </c>
      <c r="I413" s="866"/>
      <c r="J413" s="866"/>
      <c r="K413" s="905"/>
    </row>
    <row r="414" spans="1:11" ht="19" thickBot="1" x14ac:dyDescent="0.5">
      <c r="A414" s="866"/>
      <c r="B414" s="866"/>
      <c r="C414" s="866"/>
      <c r="D414" s="866"/>
      <c r="E414" s="867"/>
      <c r="F414" s="866"/>
      <c r="G414" s="866"/>
      <c r="H414" s="869" t="str">
        <f t="array" ref="H414">IF(ISERROR(INDEX(גיליון3!$U$13:$X$27,MATCH('דיווח פרטני'!G414,גיליון3!$T$13:$T$27,0),MATCH('דיווח פרטני'!C414,גיליון3!$U$12:$X$12,0)))," ", INDEX(גיליון3!$U$13:$X$27,MATCH('דיווח פרטני'!G414,גיליון3!$T$13:$T$27,0),MATCH('דיווח פרטני'!C414,גיליון3!$U$12:$X$12,0)))</f>
        <v xml:space="preserve"> </v>
      </c>
      <c r="I414" s="866"/>
      <c r="J414" s="866"/>
      <c r="K414" s="905"/>
    </row>
    <row r="415" spans="1:11" ht="19" thickBot="1" x14ac:dyDescent="0.5">
      <c r="A415" s="866"/>
      <c r="B415" s="866"/>
      <c r="C415" s="866"/>
      <c r="D415" s="866"/>
      <c r="E415" s="867"/>
      <c r="F415" s="866"/>
      <c r="G415" s="866"/>
      <c r="H415" s="869" t="str">
        <f t="array" ref="H415">IF(ISERROR(INDEX(גיליון3!$U$13:$X$27,MATCH('דיווח פרטני'!G415,גיליון3!$T$13:$T$27,0),MATCH('דיווח פרטני'!C415,גיליון3!$U$12:$X$12,0)))," ", INDEX(גיליון3!$U$13:$X$27,MATCH('דיווח פרטני'!G415,גיליון3!$T$13:$T$27,0),MATCH('דיווח פרטני'!C415,גיליון3!$U$12:$X$12,0)))</f>
        <v xml:space="preserve"> </v>
      </c>
      <c r="I415" s="866"/>
      <c r="J415" s="866"/>
      <c r="K415" s="905"/>
    </row>
    <row r="416" spans="1:11" ht="19" thickBot="1" x14ac:dyDescent="0.5">
      <c r="A416" s="866"/>
      <c r="B416" s="866"/>
      <c r="C416" s="866"/>
      <c r="D416" s="866"/>
      <c r="E416" s="867"/>
      <c r="F416" s="866"/>
      <c r="G416" s="866"/>
      <c r="H416" s="869" t="str">
        <f t="array" ref="H416">IF(ISERROR(INDEX(גיליון3!$U$13:$X$27,MATCH('דיווח פרטני'!G416,גיליון3!$T$13:$T$27,0),MATCH('דיווח פרטני'!C416,גיליון3!$U$12:$X$12,0)))," ", INDEX(גיליון3!$U$13:$X$27,MATCH('דיווח פרטני'!G416,גיליון3!$T$13:$T$27,0),MATCH('דיווח פרטני'!C416,גיליון3!$U$12:$X$12,0)))</f>
        <v xml:space="preserve"> </v>
      </c>
      <c r="I416" s="866"/>
      <c r="J416" s="866"/>
      <c r="K416" s="905"/>
    </row>
    <row r="417" spans="1:11" ht="19" thickBot="1" x14ac:dyDescent="0.5">
      <c r="A417" s="866"/>
      <c r="B417" s="866"/>
      <c r="C417" s="866"/>
      <c r="D417" s="866"/>
      <c r="E417" s="867"/>
      <c r="F417" s="866"/>
      <c r="G417" s="866"/>
      <c r="H417" s="869" t="str">
        <f t="array" ref="H417">IF(ISERROR(INDEX(גיליון3!$U$13:$X$27,MATCH('דיווח פרטני'!G417,גיליון3!$T$13:$T$27,0),MATCH('דיווח פרטני'!C417,גיליון3!$U$12:$X$12,0)))," ", INDEX(גיליון3!$U$13:$X$27,MATCH('דיווח פרטני'!G417,גיליון3!$T$13:$T$27,0),MATCH('דיווח פרטני'!C417,גיליון3!$U$12:$X$12,0)))</f>
        <v xml:space="preserve"> </v>
      </c>
      <c r="I417" s="866"/>
      <c r="J417" s="866"/>
      <c r="K417" s="905"/>
    </row>
    <row r="418" spans="1:11" ht="19" thickBot="1" x14ac:dyDescent="0.5">
      <c r="A418" s="866"/>
      <c r="B418" s="866"/>
      <c r="C418" s="866"/>
      <c r="D418" s="866"/>
      <c r="E418" s="867"/>
      <c r="F418" s="866"/>
      <c r="G418" s="866"/>
      <c r="H418" s="869" t="str">
        <f t="array" ref="H418">IF(ISERROR(INDEX(גיליון3!$U$13:$X$27,MATCH('דיווח פרטני'!G418,גיליון3!$T$13:$T$27,0),MATCH('דיווח פרטני'!C418,גיליון3!$U$12:$X$12,0)))," ", INDEX(גיליון3!$U$13:$X$27,MATCH('דיווח פרטני'!G418,גיליון3!$T$13:$T$27,0),MATCH('דיווח פרטני'!C418,גיליון3!$U$12:$X$12,0)))</f>
        <v xml:space="preserve"> </v>
      </c>
      <c r="I418" s="866"/>
      <c r="J418" s="866"/>
      <c r="K418" s="905"/>
    </row>
    <row r="419" spans="1:11" ht="19" thickBot="1" x14ac:dyDescent="0.5">
      <c r="A419" s="866"/>
      <c r="B419" s="866"/>
      <c r="C419" s="866"/>
      <c r="D419" s="866"/>
      <c r="E419" s="867"/>
      <c r="F419" s="866"/>
      <c r="G419" s="866"/>
      <c r="H419" s="869" t="str">
        <f t="array" ref="H419">IF(ISERROR(INDEX(גיליון3!$U$13:$X$27,MATCH('דיווח פרטני'!G419,גיליון3!$T$13:$T$27,0),MATCH('דיווח פרטני'!C419,גיליון3!$U$12:$X$12,0)))," ", INDEX(גיליון3!$U$13:$X$27,MATCH('דיווח פרטני'!G419,גיליון3!$T$13:$T$27,0),MATCH('דיווח פרטני'!C419,גיליון3!$U$12:$X$12,0)))</f>
        <v xml:space="preserve"> </v>
      </c>
      <c r="I419" s="866"/>
      <c r="J419" s="866"/>
      <c r="K419" s="905"/>
    </row>
    <row r="420" spans="1:11" ht="19" thickBot="1" x14ac:dyDescent="0.5">
      <c r="A420" s="866"/>
      <c r="B420" s="866"/>
      <c r="C420" s="866"/>
      <c r="D420" s="866"/>
      <c r="E420" s="867"/>
      <c r="F420" s="866"/>
      <c r="G420" s="866"/>
      <c r="H420" s="869" t="str">
        <f t="array" ref="H420">IF(ISERROR(INDEX(גיליון3!$U$13:$X$27,MATCH('דיווח פרטני'!G420,גיליון3!$T$13:$T$27,0),MATCH('דיווח פרטני'!C420,גיליון3!$U$12:$X$12,0)))," ", INDEX(גיליון3!$U$13:$X$27,MATCH('דיווח פרטני'!G420,גיליון3!$T$13:$T$27,0),MATCH('דיווח פרטני'!C420,גיליון3!$U$12:$X$12,0)))</f>
        <v xml:space="preserve"> </v>
      </c>
      <c r="I420" s="866"/>
      <c r="J420" s="866"/>
      <c r="K420" s="905"/>
    </row>
    <row r="421" spans="1:11" ht="19" thickBot="1" x14ac:dyDescent="0.5">
      <c r="A421" s="866"/>
      <c r="B421" s="866"/>
      <c r="C421" s="866"/>
      <c r="D421" s="866"/>
      <c r="E421" s="867"/>
      <c r="F421" s="866"/>
      <c r="G421" s="866"/>
      <c r="H421" s="869" t="str">
        <f t="array" ref="H421">IF(ISERROR(INDEX(גיליון3!$U$13:$X$27,MATCH('דיווח פרטני'!G421,גיליון3!$T$13:$T$27,0),MATCH('דיווח פרטני'!C421,גיליון3!$U$12:$X$12,0)))," ", INDEX(גיליון3!$U$13:$X$27,MATCH('דיווח פרטני'!G421,גיליון3!$T$13:$T$27,0),MATCH('דיווח פרטני'!C421,גיליון3!$U$12:$X$12,0)))</f>
        <v xml:space="preserve"> </v>
      </c>
      <c r="I421" s="866"/>
      <c r="J421" s="866"/>
      <c r="K421" s="905"/>
    </row>
    <row r="422" spans="1:11" ht="19" thickBot="1" x14ac:dyDescent="0.5">
      <c r="A422" s="866"/>
      <c r="B422" s="866"/>
      <c r="C422" s="866"/>
      <c r="D422" s="866"/>
      <c r="E422" s="867"/>
      <c r="F422" s="866"/>
      <c r="G422" s="866"/>
      <c r="H422" s="869" t="str">
        <f t="array" ref="H422">IF(ISERROR(INDEX(גיליון3!$U$13:$X$27,MATCH('דיווח פרטני'!G422,גיליון3!$T$13:$T$27,0),MATCH('דיווח פרטני'!C422,גיליון3!$U$12:$X$12,0)))," ", INDEX(גיליון3!$U$13:$X$27,MATCH('דיווח פרטני'!G422,גיליון3!$T$13:$T$27,0),MATCH('דיווח פרטני'!C422,גיליון3!$U$12:$X$12,0)))</f>
        <v xml:space="preserve"> </v>
      </c>
      <c r="I422" s="866"/>
      <c r="J422" s="866"/>
      <c r="K422" s="905"/>
    </row>
    <row r="423" spans="1:11" ht="19" thickBot="1" x14ac:dyDescent="0.5">
      <c r="A423" s="866"/>
      <c r="B423" s="866"/>
      <c r="C423" s="866"/>
      <c r="D423" s="866"/>
      <c r="E423" s="867"/>
      <c r="F423" s="866"/>
      <c r="G423" s="866"/>
      <c r="H423" s="869" t="str">
        <f t="array" ref="H423">IF(ISERROR(INDEX(גיליון3!$U$13:$X$27,MATCH('דיווח פרטני'!G423,גיליון3!$T$13:$T$27,0),MATCH('דיווח פרטני'!C423,גיליון3!$U$12:$X$12,0)))," ", INDEX(גיליון3!$U$13:$X$27,MATCH('דיווח פרטני'!G423,גיליון3!$T$13:$T$27,0),MATCH('דיווח פרטני'!C423,גיליון3!$U$12:$X$12,0)))</f>
        <v xml:space="preserve"> </v>
      </c>
      <c r="I423" s="866"/>
      <c r="J423" s="866"/>
      <c r="K423" s="905"/>
    </row>
    <row r="424" spans="1:11" ht="19" thickBot="1" x14ac:dyDescent="0.5">
      <c r="A424" s="866"/>
      <c r="B424" s="866"/>
      <c r="C424" s="866"/>
      <c r="D424" s="866"/>
      <c r="E424" s="867"/>
      <c r="F424" s="866"/>
      <c r="G424" s="866"/>
      <c r="H424" s="869" t="str">
        <f t="array" ref="H424">IF(ISERROR(INDEX(גיליון3!$U$13:$X$27,MATCH('דיווח פרטני'!G424,גיליון3!$T$13:$T$27,0),MATCH('דיווח פרטני'!C424,גיליון3!$U$12:$X$12,0)))," ", INDEX(גיליון3!$U$13:$X$27,MATCH('דיווח פרטני'!G424,גיליון3!$T$13:$T$27,0),MATCH('דיווח פרטני'!C424,גיליון3!$U$12:$X$12,0)))</f>
        <v xml:space="preserve"> </v>
      </c>
      <c r="I424" s="866"/>
      <c r="J424" s="866"/>
      <c r="K424" s="905"/>
    </row>
    <row r="425" spans="1:11" ht="19" thickBot="1" x14ac:dyDescent="0.5">
      <c r="A425" s="866"/>
      <c r="B425" s="866"/>
      <c r="C425" s="866"/>
      <c r="D425" s="866"/>
      <c r="E425" s="867"/>
      <c r="F425" s="866"/>
      <c r="G425" s="866"/>
      <c r="H425" s="869" t="str">
        <f t="array" ref="H425">IF(ISERROR(INDEX(גיליון3!$U$13:$X$27,MATCH('דיווח פרטני'!G425,גיליון3!$T$13:$T$27,0),MATCH('דיווח פרטני'!C425,גיליון3!$U$12:$X$12,0)))," ", INDEX(גיליון3!$U$13:$X$27,MATCH('דיווח פרטני'!G425,גיליון3!$T$13:$T$27,0),MATCH('דיווח פרטני'!C425,גיליון3!$U$12:$X$12,0)))</f>
        <v xml:space="preserve"> </v>
      </c>
      <c r="I425" s="866"/>
      <c r="J425" s="866"/>
      <c r="K425" s="905"/>
    </row>
    <row r="426" spans="1:11" ht="19" thickBot="1" x14ac:dyDescent="0.5">
      <c r="A426" s="866"/>
      <c r="B426" s="866"/>
      <c r="C426" s="866"/>
      <c r="D426" s="866"/>
      <c r="E426" s="867"/>
      <c r="F426" s="866"/>
      <c r="G426" s="866"/>
      <c r="H426" s="869" t="str">
        <f t="array" ref="H426">IF(ISERROR(INDEX(גיליון3!$U$13:$X$27,MATCH('דיווח פרטני'!G426,גיליון3!$T$13:$T$27,0),MATCH('דיווח פרטני'!C426,גיליון3!$U$12:$X$12,0)))," ", INDEX(גיליון3!$U$13:$X$27,MATCH('דיווח פרטני'!G426,גיליון3!$T$13:$T$27,0),MATCH('דיווח פרטני'!C426,גיליון3!$U$12:$X$12,0)))</f>
        <v xml:space="preserve"> </v>
      </c>
      <c r="I426" s="866"/>
      <c r="J426" s="866"/>
      <c r="K426" s="905"/>
    </row>
    <row r="427" spans="1:11" ht="19" thickBot="1" x14ac:dyDescent="0.5">
      <c r="A427" s="866"/>
      <c r="B427" s="866"/>
      <c r="C427" s="866"/>
      <c r="D427" s="866"/>
      <c r="E427" s="867"/>
      <c r="F427" s="866"/>
      <c r="G427" s="866"/>
      <c r="H427" s="869" t="str">
        <f t="array" ref="H427">IF(ISERROR(INDEX(גיליון3!$U$13:$X$27,MATCH('דיווח פרטני'!G427,גיליון3!$T$13:$T$27,0),MATCH('דיווח פרטני'!C427,גיליון3!$U$12:$X$12,0)))," ", INDEX(גיליון3!$U$13:$X$27,MATCH('דיווח פרטני'!G427,גיליון3!$T$13:$T$27,0),MATCH('דיווח פרטני'!C427,גיליון3!$U$12:$X$12,0)))</f>
        <v xml:space="preserve"> </v>
      </c>
      <c r="I427" s="866"/>
      <c r="J427" s="866"/>
      <c r="K427" s="905"/>
    </row>
    <row r="428" spans="1:11" ht="19" thickBot="1" x14ac:dyDescent="0.5">
      <c r="A428" s="866"/>
      <c r="B428" s="866"/>
      <c r="C428" s="866"/>
      <c r="D428" s="866"/>
      <c r="E428" s="867"/>
      <c r="F428" s="866"/>
      <c r="G428" s="866"/>
      <c r="H428" s="869" t="str">
        <f t="array" ref="H428">IF(ISERROR(INDEX(גיליון3!$U$13:$X$27,MATCH('דיווח פרטני'!G428,גיליון3!$T$13:$T$27,0),MATCH('דיווח פרטני'!C428,גיליון3!$U$12:$X$12,0)))," ", INDEX(גיליון3!$U$13:$X$27,MATCH('דיווח פרטני'!G428,גיליון3!$T$13:$T$27,0),MATCH('דיווח פרטני'!C428,גיליון3!$U$12:$X$12,0)))</f>
        <v xml:space="preserve"> </v>
      </c>
      <c r="I428" s="866"/>
      <c r="J428" s="866"/>
      <c r="K428" s="905"/>
    </row>
    <row r="429" spans="1:11" ht="19" thickBot="1" x14ac:dyDescent="0.5">
      <c r="A429" s="866"/>
      <c r="B429" s="866"/>
      <c r="C429" s="866"/>
      <c r="D429" s="866"/>
      <c r="E429" s="867"/>
      <c r="F429" s="866"/>
      <c r="G429" s="866"/>
      <c r="H429" s="869" t="str">
        <f t="array" ref="H429">IF(ISERROR(INDEX(גיליון3!$U$13:$X$27,MATCH('דיווח פרטני'!G429,גיליון3!$T$13:$T$27,0),MATCH('דיווח פרטני'!C429,גיליון3!$U$12:$X$12,0)))," ", INDEX(גיליון3!$U$13:$X$27,MATCH('דיווח פרטני'!G429,גיליון3!$T$13:$T$27,0),MATCH('דיווח פרטני'!C429,גיליון3!$U$12:$X$12,0)))</f>
        <v xml:space="preserve"> </v>
      </c>
      <c r="I429" s="866"/>
      <c r="J429" s="866"/>
      <c r="K429" s="905"/>
    </row>
    <row r="430" spans="1:11" ht="19" thickBot="1" x14ac:dyDescent="0.5">
      <c r="A430" s="866"/>
      <c r="B430" s="866"/>
      <c r="C430" s="866"/>
      <c r="D430" s="866"/>
      <c r="E430" s="867"/>
      <c r="F430" s="866"/>
      <c r="G430" s="866"/>
      <c r="H430" s="869" t="str">
        <f t="array" ref="H430">IF(ISERROR(INDEX(גיליון3!$U$13:$X$27,MATCH('דיווח פרטני'!G430,גיליון3!$T$13:$T$27,0),MATCH('דיווח פרטני'!C430,גיליון3!$U$12:$X$12,0)))," ", INDEX(גיליון3!$U$13:$X$27,MATCH('דיווח פרטני'!G430,גיליון3!$T$13:$T$27,0),MATCH('דיווח פרטני'!C430,גיליון3!$U$12:$X$12,0)))</f>
        <v xml:space="preserve"> </v>
      </c>
      <c r="I430" s="866"/>
      <c r="J430" s="866"/>
      <c r="K430" s="905"/>
    </row>
    <row r="431" spans="1:11" ht="19" thickBot="1" x14ac:dyDescent="0.5">
      <c r="A431" s="866"/>
      <c r="B431" s="866"/>
      <c r="C431" s="866"/>
      <c r="D431" s="866"/>
      <c r="E431" s="867"/>
      <c r="F431" s="866"/>
      <c r="G431" s="866"/>
      <c r="H431" s="869" t="str">
        <f t="array" ref="H431">IF(ISERROR(INDEX(גיליון3!$U$13:$X$27,MATCH('דיווח פרטני'!G431,גיליון3!$T$13:$T$27,0),MATCH('דיווח פרטני'!C431,גיליון3!$U$12:$X$12,0)))," ", INDEX(גיליון3!$U$13:$X$27,MATCH('דיווח פרטני'!G431,גיליון3!$T$13:$T$27,0),MATCH('דיווח פרטני'!C431,גיליון3!$U$12:$X$12,0)))</f>
        <v xml:space="preserve"> </v>
      </c>
      <c r="I431" s="866"/>
      <c r="J431" s="866"/>
      <c r="K431" s="905"/>
    </row>
    <row r="432" spans="1:11" ht="19" thickBot="1" x14ac:dyDescent="0.5">
      <c r="A432" s="866"/>
      <c r="B432" s="866"/>
      <c r="C432" s="866"/>
      <c r="D432" s="866"/>
      <c r="E432" s="867"/>
      <c r="F432" s="866"/>
      <c r="G432" s="866"/>
      <c r="H432" s="869" t="str">
        <f t="array" ref="H432">IF(ISERROR(INDEX(גיליון3!$U$13:$X$27,MATCH('דיווח פרטני'!G432,גיליון3!$T$13:$T$27,0),MATCH('דיווח פרטני'!C432,גיליון3!$U$12:$X$12,0)))," ", INDEX(גיליון3!$U$13:$X$27,MATCH('דיווח פרטני'!G432,גיליון3!$T$13:$T$27,0),MATCH('דיווח פרטני'!C432,גיליון3!$U$12:$X$12,0)))</f>
        <v xml:space="preserve"> </v>
      </c>
      <c r="I432" s="866"/>
      <c r="J432" s="866"/>
      <c r="K432" s="905"/>
    </row>
    <row r="433" spans="1:11" ht="19" thickBot="1" x14ac:dyDescent="0.5">
      <c r="A433" s="866"/>
      <c r="B433" s="866"/>
      <c r="C433" s="866"/>
      <c r="D433" s="866"/>
      <c r="E433" s="867"/>
      <c r="F433" s="866"/>
      <c r="G433" s="866"/>
      <c r="H433" s="869" t="str">
        <f t="array" ref="H433">IF(ISERROR(INDEX(גיליון3!$U$13:$X$27,MATCH('דיווח פרטני'!G433,גיליון3!$T$13:$T$27,0),MATCH('דיווח פרטני'!C433,גיליון3!$U$12:$X$12,0)))," ", INDEX(גיליון3!$U$13:$X$27,MATCH('דיווח פרטני'!G433,גיליון3!$T$13:$T$27,0),MATCH('דיווח פרטני'!C433,גיליון3!$U$12:$X$12,0)))</f>
        <v xml:space="preserve"> </v>
      </c>
      <c r="I433" s="866"/>
      <c r="J433" s="866"/>
      <c r="K433" s="905"/>
    </row>
    <row r="434" spans="1:11" ht="19" thickBot="1" x14ac:dyDescent="0.5">
      <c r="A434" s="866"/>
      <c r="B434" s="866"/>
      <c r="C434" s="866"/>
      <c r="D434" s="866"/>
      <c r="E434" s="867"/>
      <c r="F434" s="866"/>
      <c r="G434" s="866"/>
      <c r="H434" s="869" t="str">
        <f t="array" ref="H434">IF(ISERROR(INDEX(גיליון3!$U$13:$X$27,MATCH('דיווח פרטני'!G434,גיליון3!$T$13:$T$27,0),MATCH('דיווח פרטני'!C434,גיליון3!$U$12:$X$12,0)))," ", INDEX(גיליון3!$U$13:$X$27,MATCH('דיווח פרטני'!G434,גיליון3!$T$13:$T$27,0),MATCH('דיווח פרטני'!C434,גיליון3!$U$12:$X$12,0)))</f>
        <v xml:space="preserve"> </v>
      </c>
      <c r="I434" s="866"/>
      <c r="J434" s="866"/>
      <c r="K434" s="905"/>
    </row>
    <row r="435" spans="1:11" ht="19" thickBot="1" x14ac:dyDescent="0.5">
      <c r="A435" s="866"/>
      <c r="B435" s="866"/>
      <c r="C435" s="866"/>
      <c r="D435" s="866"/>
      <c r="E435" s="867"/>
      <c r="F435" s="866"/>
      <c r="G435" s="866"/>
      <c r="H435" s="869" t="str">
        <f t="array" ref="H435">IF(ISERROR(INDEX(גיליון3!$U$13:$X$27,MATCH('דיווח פרטני'!G435,גיליון3!$T$13:$T$27,0),MATCH('דיווח פרטני'!C435,גיליון3!$U$12:$X$12,0)))," ", INDEX(גיליון3!$U$13:$X$27,MATCH('דיווח פרטני'!G435,גיליון3!$T$13:$T$27,0),MATCH('דיווח פרטני'!C435,גיליון3!$U$12:$X$12,0)))</f>
        <v xml:space="preserve"> </v>
      </c>
      <c r="I435" s="866"/>
      <c r="J435" s="866"/>
      <c r="K435" s="905"/>
    </row>
    <row r="436" spans="1:11" ht="19" thickBot="1" x14ac:dyDescent="0.5">
      <c r="A436" s="866"/>
      <c r="B436" s="866"/>
      <c r="C436" s="866"/>
      <c r="D436" s="866"/>
      <c r="E436" s="867"/>
      <c r="F436" s="866"/>
      <c r="G436" s="866"/>
      <c r="H436" s="869" t="str">
        <f t="array" ref="H436">IF(ISERROR(INDEX(גיליון3!$U$13:$X$27,MATCH('דיווח פרטני'!G436,גיליון3!$T$13:$T$27,0),MATCH('דיווח פרטני'!C436,גיליון3!$U$12:$X$12,0)))," ", INDEX(גיליון3!$U$13:$X$27,MATCH('דיווח פרטני'!G436,גיליון3!$T$13:$T$27,0),MATCH('דיווח פרטני'!C436,גיליון3!$U$12:$X$12,0)))</f>
        <v xml:space="preserve"> </v>
      </c>
      <c r="I436" s="866"/>
      <c r="J436" s="866"/>
      <c r="K436" s="905"/>
    </row>
    <row r="437" spans="1:11" ht="19" thickBot="1" x14ac:dyDescent="0.5">
      <c r="A437" s="866"/>
      <c r="B437" s="866"/>
      <c r="C437" s="866"/>
      <c r="D437" s="866"/>
      <c r="E437" s="867"/>
      <c r="F437" s="866"/>
      <c r="G437" s="866"/>
      <c r="H437" s="869" t="str">
        <f t="array" ref="H437">IF(ISERROR(INDEX(גיליון3!$U$13:$X$27,MATCH('דיווח פרטני'!G437,גיליון3!$T$13:$T$27,0),MATCH('דיווח פרטני'!C437,גיליון3!$U$12:$X$12,0)))," ", INDEX(גיליון3!$U$13:$X$27,MATCH('דיווח פרטני'!G437,גיליון3!$T$13:$T$27,0),MATCH('דיווח פרטני'!C437,גיליון3!$U$12:$X$12,0)))</f>
        <v xml:space="preserve"> </v>
      </c>
      <c r="I437" s="866"/>
      <c r="J437" s="866"/>
      <c r="K437" s="905"/>
    </row>
    <row r="438" spans="1:11" ht="19" thickBot="1" x14ac:dyDescent="0.5">
      <c r="A438" s="866"/>
      <c r="B438" s="866"/>
      <c r="C438" s="866"/>
      <c r="D438" s="866"/>
      <c r="E438" s="867"/>
      <c r="F438" s="866"/>
      <c r="G438" s="866"/>
      <c r="H438" s="869" t="str">
        <f t="array" ref="H438">IF(ISERROR(INDEX(גיליון3!$U$13:$X$27,MATCH('דיווח פרטני'!G438,גיליון3!$T$13:$T$27,0),MATCH('דיווח פרטני'!C438,גיליון3!$U$12:$X$12,0)))," ", INDEX(גיליון3!$U$13:$X$27,MATCH('דיווח פרטני'!G438,גיליון3!$T$13:$T$27,0),MATCH('דיווח פרטני'!C438,גיליון3!$U$12:$X$12,0)))</f>
        <v xml:space="preserve"> </v>
      </c>
      <c r="I438" s="866"/>
      <c r="J438" s="866"/>
      <c r="K438" s="905"/>
    </row>
    <row r="439" spans="1:11" ht="19" thickBot="1" x14ac:dyDescent="0.5">
      <c r="A439" s="866"/>
      <c r="B439" s="866"/>
      <c r="C439" s="866"/>
      <c r="D439" s="866"/>
      <c r="E439" s="867"/>
      <c r="F439" s="866"/>
      <c r="G439" s="866"/>
      <c r="H439" s="869" t="str">
        <f t="array" ref="H439">IF(ISERROR(INDEX(גיליון3!$U$13:$X$27,MATCH('דיווח פרטני'!G439,גיליון3!$T$13:$T$27,0),MATCH('דיווח פרטני'!C439,גיליון3!$U$12:$X$12,0)))," ", INDEX(גיליון3!$U$13:$X$27,MATCH('דיווח פרטני'!G439,גיליון3!$T$13:$T$27,0),MATCH('דיווח פרטני'!C439,גיליון3!$U$12:$X$12,0)))</f>
        <v xml:space="preserve"> </v>
      </c>
      <c r="I439" s="866"/>
      <c r="J439" s="866"/>
      <c r="K439" s="905"/>
    </row>
    <row r="440" spans="1:11" ht="19" thickBot="1" x14ac:dyDescent="0.5">
      <c r="A440" s="866"/>
      <c r="B440" s="866"/>
      <c r="C440" s="866"/>
      <c r="D440" s="866"/>
      <c r="E440" s="867"/>
      <c r="F440" s="866"/>
      <c r="G440" s="866"/>
      <c r="H440" s="869" t="str">
        <f t="array" ref="H440">IF(ISERROR(INDEX(גיליון3!$U$13:$X$27,MATCH('דיווח פרטני'!G440,גיליון3!$T$13:$T$27,0),MATCH('דיווח פרטני'!C440,גיליון3!$U$12:$X$12,0)))," ", INDEX(גיליון3!$U$13:$X$27,MATCH('דיווח פרטני'!G440,גיליון3!$T$13:$T$27,0),MATCH('דיווח פרטני'!C440,גיליון3!$U$12:$X$12,0)))</f>
        <v xml:space="preserve"> </v>
      </c>
      <c r="I440" s="866"/>
      <c r="J440" s="866"/>
      <c r="K440" s="905"/>
    </row>
    <row r="441" spans="1:11" ht="19" thickBot="1" x14ac:dyDescent="0.5">
      <c r="A441" s="866"/>
      <c r="B441" s="866"/>
      <c r="C441" s="866"/>
      <c r="D441" s="866"/>
      <c r="E441" s="867"/>
      <c r="F441" s="866"/>
      <c r="G441" s="866"/>
      <c r="H441" s="869" t="str">
        <f t="array" ref="H441">IF(ISERROR(INDEX(גיליון3!$U$13:$X$27,MATCH('דיווח פרטני'!G441,גיליון3!$T$13:$T$27,0),MATCH('דיווח פרטני'!C441,גיליון3!$U$12:$X$12,0)))," ", INDEX(גיליון3!$U$13:$X$27,MATCH('דיווח פרטני'!G441,גיליון3!$T$13:$T$27,0),MATCH('דיווח פרטני'!C441,גיליון3!$U$12:$X$12,0)))</f>
        <v xml:space="preserve"> </v>
      </c>
      <c r="I441" s="866"/>
      <c r="J441" s="866"/>
      <c r="K441" s="905"/>
    </row>
    <row r="442" spans="1:11" ht="19" thickBot="1" x14ac:dyDescent="0.5">
      <c r="A442" s="866"/>
      <c r="B442" s="866"/>
      <c r="C442" s="866"/>
      <c r="D442" s="866"/>
      <c r="E442" s="867"/>
      <c r="F442" s="866"/>
      <c r="G442" s="866"/>
      <c r="H442" s="869" t="str">
        <f t="array" ref="H442">IF(ISERROR(INDEX(גיליון3!$U$13:$X$27,MATCH('דיווח פרטני'!G442,גיליון3!$T$13:$T$27,0),MATCH('דיווח פרטני'!C442,גיליון3!$U$12:$X$12,0)))," ", INDEX(גיליון3!$U$13:$X$27,MATCH('דיווח פרטני'!G442,גיליון3!$T$13:$T$27,0),MATCH('דיווח פרטני'!C442,גיליון3!$U$12:$X$12,0)))</f>
        <v xml:space="preserve"> </v>
      </c>
      <c r="I442" s="866"/>
      <c r="J442" s="866"/>
      <c r="K442" s="905"/>
    </row>
    <row r="443" spans="1:11" ht="19" thickBot="1" x14ac:dyDescent="0.5">
      <c r="A443" s="866"/>
      <c r="B443" s="866"/>
      <c r="C443" s="866"/>
      <c r="D443" s="866"/>
      <c r="E443" s="867"/>
      <c r="F443" s="866"/>
      <c r="G443" s="866"/>
      <c r="H443" s="869" t="str">
        <f t="array" ref="H443">IF(ISERROR(INDEX(גיליון3!$U$13:$X$27,MATCH('דיווח פרטני'!G443,גיליון3!$T$13:$T$27,0),MATCH('דיווח פרטני'!C443,גיליון3!$U$12:$X$12,0)))," ", INDEX(גיליון3!$U$13:$X$27,MATCH('דיווח פרטני'!G443,גיליון3!$T$13:$T$27,0),MATCH('דיווח פרטני'!C443,גיליון3!$U$12:$X$12,0)))</f>
        <v xml:space="preserve"> </v>
      </c>
      <c r="I443" s="866"/>
      <c r="J443" s="866"/>
      <c r="K443" s="905"/>
    </row>
    <row r="444" spans="1:11" ht="19" thickBot="1" x14ac:dyDescent="0.5">
      <c r="A444" s="866"/>
      <c r="B444" s="866"/>
      <c r="C444" s="866"/>
      <c r="D444" s="866"/>
      <c r="E444" s="867"/>
      <c r="F444" s="866"/>
      <c r="G444" s="866"/>
      <c r="H444" s="869" t="str">
        <f t="array" ref="H444">IF(ISERROR(INDEX(גיליון3!$U$13:$X$27,MATCH('דיווח פרטני'!G444,גיליון3!$T$13:$T$27,0),MATCH('דיווח פרטני'!C444,גיליון3!$U$12:$X$12,0)))," ", INDEX(גיליון3!$U$13:$X$27,MATCH('דיווח פרטני'!G444,גיליון3!$T$13:$T$27,0),MATCH('דיווח פרטני'!C444,גיליון3!$U$12:$X$12,0)))</f>
        <v xml:space="preserve"> </v>
      </c>
      <c r="I444" s="866"/>
      <c r="J444" s="866"/>
      <c r="K444" s="905"/>
    </row>
    <row r="445" spans="1:11" ht="19" thickBot="1" x14ac:dyDescent="0.5">
      <c r="A445" s="866"/>
      <c r="B445" s="866"/>
      <c r="C445" s="866"/>
      <c r="D445" s="866"/>
      <c r="E445" s="867"/>
      <c r="F445" s="866"/>
      <c r="G445" s="866"/>
      <c r="H445" s="869" t="str">
        <f t="array" ref="H445">IF(ISERROR(INDEX(גיליון3!$U$13:$X$27,MATCH('דיווח פרטני'!G445,גיליון3!$T$13:$T$27,0),MATCH('דיווח פרטני'!C445,גיליון3!$U$12:$X$12,0)))," ", INDEX(גיליון3!$U$13:$X$27,MATCH('דיווח פרטני'!G445,גיליון3!$T$13:$T$27,0),MATCH('דיווח פרטני'!C445,גיליון3!$U$12:$X$12,0)))</f>
        <v xml:space="preserve"> </v>
      </c>
      <c r="I445" s="866"/>
      <c r="J445" s="866"/>
      <c r="K445" s="905"/>
    </row>
    <row r="446" spans="1:11" ht="19" thickBot="1" x14ac:dyDescent="0.5">
      <c r="A446" s="866"/>
      <c r="B446" s="866"/>
      <c r="C446" s="866"/>
      <c r="D446" s="866"/>
      <c r="E446" s="867"/>
      <c r="F446" s="866"/>
      <c r="G446" s="866"/>
      <c r="H446" s="869" t="str">
        <f t="array" ref="H446">IF(ISERROR(INDEX(גיליון3!$U$13:$X$27,MATCH('דיווח פרטני'!G446,גיליון3!$T$13:$T$27,0),MATCH('דיווח פרטני'!C446,גיליון3!$U$12:$X$12,0)))," ", INDEX(גיליון3!$U$13:$X$27,MATCH('דיווח פרטני'!G446,גיליון3!$T$13:$T$27,0),MATCH('דיווח פרטני'!C446,גיליון3!$U$12:$X$12,0)))</f>
        <v xml:space="preserve"> </v>
      </c>
      <c r="I446" s="866"/>
      <c r="J446" s="866"/>
      <c r="K446" s="905"/>
    </row>
    <row r="447" spans="1:11" ht="19" thickBot="1" x14ac:dyDescent="0.5">
      <c r="A447" s="866"/>
      <c r="B447" s="866"/>
      <c r="C447" s="866"/>
      <c r="D447" s="866"/>
      <c r="E447" s="867"/>
      <c r="F447" s="866"/>
      <c r="G447" s="866"/>
      <c r="H447" s="869" t="str">
        <f t="array" ref="H447">IF(ISERROR(INDEX(גיליון3!$U$13:$X$27,MATCH('דיווח פרטני'!G447,גיליון3!$T$13:$T$27,0),MATCH('דיווח פרטני'!C447,גיליון3!$U$12:$X$12,0)))," ", INDEX(גיליון3!$U$13:$X$27,MATCH('דיווח פרטני'!G447,גיליון3!$T$13:$T$27,0),MATCH('דיווח פרטני'!C447,גיליון3!$U$12:$X$12,0)))</f>
        <v xml:space="preserve"> </v>
      </c>
      <c r="I447" s="866"/>
      <c r="J447" s="866"/>
      <c r="K447" s="905"/>
    </row>
    <row r="448" spans="1:11" ht="19" thickBot="1" x14ac:dyDescent="0.5">
      <c r="A448" s="866"/>
      <c r="B448" s="866"/>
      <c r="C448" s="866"/>
      <c r="D448" s="866"/>
      <c r="E448" s="867"/>
      <c r="F448" s="866"/>
      <c r="G448" s="866"/>
      <c r="H448" s="869" t="str">
        <f t="array" ref="H448">IF(ISERROR(INDEX(גיליון3!$U$13:$X$27,MATCH('דיווח פרטני'!G448,גיליון3!$T$13:$T$27,0),MATCH('דיווח פרטני'!C448,גיליון3!$U$12:$X$12,0)))," ", INDEX(גיליון3!$U$13:$X$27,MATCH('דיווח פרטני'!G448,גיליון3!$T$13:$T$27,0),MATCH('דיווח פרטני'!C448,גיליון3!$U$12:$X$12,0)))</f>
        <v xml:space="preserve"> </v>
      </c>
      <c r="I448" s="866"/>
      <c r="J448" s="866"/>
      <c r="K448" s="905"/>
    </row>
    <row r="449" spans="1:11" ht="19" thickBot="1" x14ac:dyDescent="0.5">
      <c r="A449" s="866"/>
      <c r="B449" s="866"/>
      <c r="C449" s="866"/>
      <c r="D449" s="866"/>
      <c r="E449" s="867"/>
      <c r="F449" s="866"/>
      <c r="G449" s="866"/>
      <c r="H449" s="869" t="str">
        <f t="array" ref="H449">IF(ISERROR(INDEX(גיליון3!$U$13:$X$27,MATCH('דיווח פרטני'!G449,גיליון3!$T$13:$T$27,0),MATCH('דיווח פרטני'!C449,גיליון3!$U$12:$X$12,0)))," ", INDEX(גיליון3!$U$13:$X$27,MATCH('דיווח פרטני'!G449,גיליון3!$T$13:$T$27,0),MATCH('דיווח פרטני'!C449,גיליון3!$U$12:$X$12,0)))</f>
        <v xml:space="preserve"> </v>
      </c>
      <c r="I449" s="866"/>
      <c r="J449" s="866"/>
      <c r="K449" s="905"/>
    </row>
    <row r="450" spans="1:11" ht="19" thickBot="1" x14ac:dyDescent="0.5">
      <c r="A450" s="866"/>
      <c r="B450" s="866"/>
      <c r="C450" s="866"/>
      <c r="D450" s="866"/>
      <c r="E450" s="867"/>
      <c r="F450" s="866"/>
      <c r="G450" s="866"/>
      <c r="H450" s="869" t="str">
        <f t="array" ref="H450">IF(ISERROR(INDEX(גיליון3!$U$13:$X$27,MATCH('דיווח פרטני'!G450,גיליון3!$T$13:$T$27,0),MATCH('דיווח פרטני'!C450,גיליון3!$U$12:$X$12,0)))," ", INDEX(גיליון3!$U$13:$X$27,MATCH('דיווח פרטני'!G450,גיליון3!$T$13:$T$27,0),MATCH('דיווח פרטני'!C450,גיליון3!$U$12:$X$12,0)))</f>
        <v xml:space="preserve"> </v>
      </c>
      <c r="I450" s="866"/>
      <c r="J450" s="866"/>
      <c r="K450" s="905"/>
    </row>
    <row r="451" spans="1:11" ht="19" thickBot="1" x14ac:dyDescent="0.5">
      <c r="A451" s="866"/>
      <c r="B451" s="866"/>
      <c r="C451" s="866"/>
      <c r="D451" s="866"/>
      <c r="E451" s="867"/>
      <c r="F451" s="866"/>
      <c r="G451" s="866"/>
      <c r="H451" s="869" t="str">
        <f t="array" ref="H451">IF(ISERROR(INDEX(גיליון3!$U$13:$X$27,MATCH('דיווח פרטני'!G451,גיליון3!$T$13:$T$27,0),MATCH('דיווח פרטני'!C451,גיליון3!$U$12:$X$12,0)))," ", INDEX(גיליון3!$U$13:$X$27,MATCH('דיווח פרטני'!G451,גיליון3!$T$13:$T$27,0),MATCH('דיווח פרטני'!C451,גיליון3!$U$12:$X$12,0)))</f>
        <v xml:space="preserve"> </v>
      </c>
      <c r="I451" s="866"/>
      <c r="J451" s="866"/>
      <c r="K451" s="905"/>
    </row>
    <row r="452" spans="1:11" ht="19" thickBot="1" x14ac:dyDescent="0.5">
      <c r="A452" s="866"/>
      <c r="B452" s="866"/>
      <c r="C452" s="866"/>
      <c r="D452" s="866"/>
      <c r="E452" s="867"/>
      <c r="F452" s="866"/>
      <c r="G452" s="866"/>
      <c r="H452" s="869" t="str">
        <f t="array" ref="H452">IF(ISERROR(INDEX(גיליון3!$U$13:$X$27,MATCH('דיווח פרטני'!G452,גיליון3!$T$13:$T$27,0),MATCH('דיווח פרטני'!C452,גיליון3!$U$12:$X$12,0)))," ", INDEX(גיליון3!$U$13:$X$27,MATCH('דיווח פרטני'!G452,גיליון3!$T$13:$T$27,0),MATCH('דיווח פרטני'!C452,גיליון3!$U$12:$X$12,0)))</f>
        <v xml:space="preserve"> </v>
      </c>
      <c r="I452" s="866"/>
      <c r="J452" s="866"/>
      <c r="K452" s="905"/>
    </row>
    <row r="453" spans="1:11" ht="19" thickBot="1" x14ac:dyDescent="0.5">
      <c r="A453" s="866"/>
      <c r="B453" s="866"/>
      <c r="C453" s="866"/>
      <c r="D453" s="866"/>
      <c r="E453" s="867"/>
      <c r="F453" s="866"/>
      <c r="G453" s="866"/>
      <c r="H453" s="869" t="str">
        <f t="array" ref="H453">IF(ISERROR(INDEX(גיליון3!$U$13:$X$27,MATCH('דיווח פרטני'!G453,גיליון3!$T$13:$T$27,0),MATCH('דיווח פרטני'!C453,גיליון3!$U$12:$X$12,0)))," ", INDEX(גיליון3!$U$13:$X$27,MATCH('דיווח פרטני'!G453,גיליון3!$T$13:$T$27,0),MATCH('דיווח פרטני'!C453,גיליון3!$U$12:$X$12,0)))</f>
        <v xml:space="preserve"> </v>
      </c>
      <c r="I453" s="866"/>
      <c r="J453" s="866"/>
      <c r="K453" s="905"/>
    </row>
    <row r="454" spans="1:11" ht="19" thickBot="1" x14ac:dyDescent="0.5">
      <c r="A454" s="866"/>
      <c r="B454" s="866"/>
      <c r="C454" s="866"/>
      <c r="D454" s="866"/>
      <c r="E454" s="867"/>
      <c r="F454" s="866"/>
      <c r="G454" s="866"/>
      <c r="H454" s="869" t="str">
        <f t="array" ref="H454">IF(ISERROR(INDEX(גיליון3!$U$13:$X$27,MATCH('דיווח פרטני'!G454,גיליון3!$T$13:$T$27,0),MATCH('דיווח פרטני'!C454,גיליון3!$U$12:$X$12,0)))," ", INDEX(גיליון3!$U$13:$X$27,MATCH('דיווח פרטני'!G454,גיליון3!$T$13:$T$27,0),MATCH('דיווח פרטני'!C454,גיליון3!$U$12:$X$12,0)))</f>
        <v xml:space="preserve"> </v>
      </c>
      <c r="I454" s="866"/>
      <c r="J454" s="866"/>
      <c r="K454" s="905"/>
    </row>
    <row r="455" spans="1:11" ht="19" thickBot="1" x14ac:dyDescent="0.5">
      <c r="A455" s="866"/>
      <c r="B455" s="866"/>
      <c r="C455" s="866"/>
      <c r="D455" s="866"/>
      <c r="E455" s="867"/>
      <c r="F455" s="866"/>
      <c r="G455" s="866"/>
      <c r="H455" s="869" t="str">
        <f t="array" ref="H455">IF(ISERROR(INDEX(גיליון3!$U$13:$X$27,MATCH('דיווח פרטני'!G455,גיליון3!$T$13:$T$27,0),MATCH('דיווח פרטני'!C455,גיליון3!$U$12:$X$12,0)))," ", INDEX(גיליון3!$U$13:$X$27,MATCH('דיווח פרטני'!G455,גיליון3!$T$13:$T$27,0),MATCH('דיווח פרטני'!C455,גיליון3!$U$12:$X$12,0)))</f>
        <v xml:space="preserve"> </v>
      </c>
      <c r="I455" s="866"/>
      <c r="J455" s="866"/>
      <c r="K455" s="905"/>
    </row>
    <row r="456" spans="1:11" ht="19" thickBot="1" x14ac:dyDescent="0.5">
      <c r="A456" s="866"/>
      <c r="B456" s="866"/>
      <c r="C456" s="866"/>
      <c r="D456" s="866"/>
      <c r="E456" s="867"/>
      <c r="F456" s="866"/>
      <c r="G456" s="866"/>
      <c r="H456" s="869" t="str">
        <f t="array" ref="H456">IF(ISERROR(INDEX(גיליון3!$U$13:$X$27,MATCH('דיווח פרטני'!G456,גיליון3!$T$13:$T$27,0),MATCH('דיווח פרטני'!C456,גיליון3!$U$12:$X$12,0)))," ", INDEX(גיליון3!$U$13:$X$27,MATCH('דיווח פרטני'!G456,גיליון3!$T$13:$T$27,0),MATCH('דיווח פרטני'!C456,גיליון3!$U$12:$X$12,0)))</f>
        <v xml:space="preserve"> </v>
      </c>
      <c r="I456" s="866"/>
      <c r="J456" s="866"/>
      <c r="K456" s="905"/>
    </row>
    <row r="457" spans="1:11" ht="19" thickBot="1" x14ac:dyDescent="0.5">
      <c r="A457" s="866"/>
      <c r="B457" s="866"/>
      <c r="C457" s="866"/>
      <c r="D457" s="866"/>
      <c r="E457" s="867"/>
      <c r="F457" s="866"/>
      <c r="G457" s="866"/>
      <c r="H457" s="869" t="str">
        <f t="array" ref="H457">IF(ISERROR(INDEX(גיליון3!$U$13:$X$27,MATCH('דיווח פרטני'!G457,גיליון3!$T$13:$T$27,0),MATCH('דיווח פרטני'!C457,גיליון3!$U$12:$X$12,0)))," ", INDEX(גיליון3!$U$13:$X$27,MATCH('דיווח פרטני'!G457,גיליון3!$T$13:$T$27,0),MATCH('דיווח פרטני'!C457,גיליון3!$U$12:$X$12,0)))</f>
        <v xml:space="preserve"> </v>
      </c>
      <c r="I457" s="866"/>
      <c r="J457" s="866"/>
      <c r="K457" s="905"/>
    </row>
    <row r="458" spans="1:11" ht="19" thickBot="1" x14ac:dyDescent="0.5">
      <c r="A458" s="866"/>
      <c r="B458" s="866"/>
      <c r="C458" s="866"/>
      <c r="D458" s="866"/>
      <c r="E458" s="867"/>
      <c r="F458" s="866"/>
      <c r="G458" s="866"/>
      <c r="H458" s="869" t="str">
        <f t="array" ref="H458">IF(ISERROR(INDEX(גיליון3!$U$13:$X$27,MATCH('דיווח פרטני'!G458,גיליון3!$T$13:$T$27,0),MATCH('דיווח פרטני'!C458,גיליון3!$U$12:$X$12,0)))," ", INDEX(גיליון3!$U$13:$X$27,MATCH('דיווח פרטני'!G458,גיליון3!$T$13:$T$27,0),MATCH('דיווח פרטני'!C458,גיליון3!$U$12:$X$12,0)))</f>
        <v xml:space="preserve"> </v>
      </c>
      <c r="I458" s="866"/>
      <c r="J458" s="866"/>
      <c r="K458" s="905"/>
    </row>
    <row r="459" spans="1:11" ht="19" thickBot="1" x14ac:dyDescent="0.5">
      <c r="A459" s="866"/>
      <c r="B459" s="866"/>
      <c r="C459" s="866"/>
      <c r="D459" s="866"/>
      <c r="E459" s="867"/>
      <c r="F459" s="866"/>
      <c r="G459" s="866"/>
      <c r="H459" s="869" t="str">
        <f t="array" ref="H459">IF(ISERROR(INDEX(גיליון3!$U$13:$X$27,MATCH('דיווח פרטני'!G459,גיליון3!$T$13:$T$27,0),MATCH('דיווח פרטני'!C459,גיליון3!$U$12:$X$12,0)))," ", INDEX(גיליון3!$U$13:$X$27,MATCH('דיווח פרטני'!G459,גיליון3!$T$13:$T$27,0),MATCH('דיווח פרטני'!C459,גיליון3!$U$12:$X$12,0)))</f>
        <v xml:space="preserve"> </v>
      </c>
      <c r="I459" s="866"/>
      <c r="J459" s="866"/>
      <c r="K459" s="905"/>
    </row>
    <row r="460" spans="1:11" ht="19" thickBot="1" x14ac:dyDescent="0.5">
      <c r="A460" s="866"/>
      <c r="B460" s="866"/>
      <c r="C460" s="866"/>
      <c r="D460" s="866"/>
      <c r="E460" s="867"/>
      <c r="F460" s="866"/>
      <c r="G460" s="866"/>
      <c r="H460" s="869" t="str">
        <f t="array" ref="H460">IF(ISERROR(INDEX(גיליון3!$U$13:$X$27,MATCH('דיווח פרטני'!G460,גיליון3!$T$13:$T$27,0),MATCH('דיווח פרטני'!C460,גיליון3!$U$12:$X$12,0)))," ", INDEX(גיליון3!$U$13:$X$27,MATCH('דיווח פרטני'!G460,גיליון3!$T$13:$T$27,0),MATCH('דיווח פרטני'!C460,גיליון3!$U$12:$X$12,0)))</f>
        <v xml:space="preserve"> </v>
      </c>
      <c r="I460" s="866"/>
      <c r="J460" s="866"/>
      <c r="K460" s="905"/>
    </row>
    <row r="461" spans="1:11" ht="19" thickBot="1" x14ac:dyDescent="0.5">
      <c r="A461" s="866"/>
      <c r="B461" s="866"/>
      <c r="C461" s="866"/>
      <c r="D461" s="866"/>
      <c r="E461" s="867"/>
      <c r="F461" s="866"/>
      <c r="G461" s="866"/>
      <c r="H461" s="869" t="str">
        <f t="array" ref="H461">IF(ISERROR(INDEX(גיליון3!$U$13:$X$27,MATCH('דיווח פרטני'!G461,גיליון3!$T$13:$T$27,0),MATCH('דיווח פרטני'!C461,גיליון3!$U$12:$X$12,0)))," ", INDEX(גיליון3!$U$13:$X$27,MATCH('דיווח פרטני'!G461,גיליון3!$T$13:$T$27,0),MATCH('דיווח פרטני'!C461,גיליון3!$U$12:$X$12,0)))</f>
        <v xml:space="preserve"> </v>
      </c>
      <c r="I461" s="866"/>
      <c r="J461" s="866"/>
      <c r="K461" s="905"/>
    </row>
    <row r="462" spans="1:11" ht="19" thickBot="1" x14ac:dyDescent="0.5">
      <c r="A462" s="866"/>
      <c r="B462" s="866"/>
      <c r="C462" s="866"/>
      <c r="D462" s="866"/>
      <c r="E462" s="867"/>
      <c r="F462" s="866"/>
      <c r="G462" s="866"/>
      <c r="H462" s="869" t="str">
        <f t="array" ref="H462">IF(ISERROR(INDEX(גיליון3!$U$13:$X$27,MATCH('דיווח פרטני'!G462,גיליון3!$T$13:$T$27,0),MATCH('דיווח פרטני'!C462,גיליון3!$U$12:$X$12,0)))," ", INDEX(גיליון3!$U$13:$X$27,MATCH('דיווח פרטני'!G462,גיליון3!$T$13:$T$27,0),MATCH('דיווח פרטני'!C462,גיליון3!$U$12:$X$12,0)))</f>
        <v xml:space="preserve"> </v>
      </c>
      <c r="I462" s="866"/>
      <c r="J462" s="866"/>
      <c r="K462" s="905"/>
    </row>
    <row r="463" spans="1:11" ht="19" thickBot="1" x14ac:dyDescent="0.5">
      <c r="A463" s="866"/>
      <c r="B463" s="866"/>
      <c r="C463" s="866"/>
      <c r="D463" s="866"/>
      <c r="E463" s="867"/>
      <c r="F463" s="866"/>
      <c r="G463" s="866"/>
      <c r="H463" s="869" t="str">
        <f t="array" ref="H463">IF(ISERROR(INDEX(גיליון3!$U$13:$X$27,MATCH('דיווח פרטני'!G463,גיליון3!$T$13:$T$27,0),MATCH('דיווח פרטני'!C463,גיליון3!$U$12:$X$12,0)))," ", INDEX(גיליון3!$U$13:$X$27,MATCH('דיווח פרטני'!G463,גיליון3!$T$13:$T$27,0),MATCH('דיווח פרטני'!C463,גיליון3!$U$12:$X$12,0)))</f>
        <v xml:space="preserve"> </v>
      </c>
      <c r="I463" s="866"/>
      <c r="J463" s="866"/>
      <c r="K463" s="905"/>
    </row>
    <row r="464" spans="1:11" ht="19" thickBot="1" x14ac:dyDescent="0.5">
      <c r="A464" s="866"/>
      <c r="B464" s="866"/>
      <c r="C464" s="866"/>
      <c r="D464" s="866"/>
      <c r="E464" s="867"/>
      <c r="F464" s="866"/>
      <c r="G464" s="866"/>
      <c r="H464" s="869" t="str">
        <f t="array" ref="H464">IF(ISERROR(INDEX(גיליון3!$U$13:$X$27,MATCH('דיווח פרטני'!G464,גיליון3!$T$13:$T$27,0),MATCH('דיווח פרטני'!C464,גיליון3!$U$12:$X$12,0)))," ", INDEX(גיליון3!$U$13:$X$27,MATCH('דיווח פרטני'!G464,גיליון3!$T$13:$T$27,0),MATCH('דיווח פרטני'!C464,גיליון3!$U$12:$X$12,0)))</f>
        <v xml:space="preserve"> </v>
      </c>
      <c r="I464" s="866"/>
      <c r="J464" s="866"/>
      <c r="K464" s="905"/>
    </row>
    <row r="465" spans="1:11" ht="19" thickBot="1" x14ac:dyDescent="0.5">
      <c r="A465" s="866"/>
      <c r="B465" s="866"/>
      <c r="C465" s="866"/>
      <c r="D465" s="866"/>
      <c r="E465" s="867"/>
      <c r="F465" s="866"/>
      <c r="G465" s="866"/>
      <c r="H465" s="869" t="str">
        <f t="array" ref="H465">IF(ISERROR(INDEX(גיליון3!$U$13:$X$27,MATCH('דיווח פרטני'!G465,גיליון3!$T$13:$T$27,0),MATCH('דיווח פרטני'!C465,גיליון3!$U$12:$X$12,0)))," ", INDEX(גיליון3!$U$13:$X$27,MATCH('דיווח פרטני'!G465,גיליון3!$T$13:$T$27,0),MATCH('דיווח פרטני'!C465,גיליון3!$U$12:$X$12,0)))</f>
        <v xml:space="preserve"> </v>
      </c>
      <c r="I465" s="866"/>
      <c r="J465" s="866"/>
      <c r="K465" s="905"/>
    </row>
    <row r="466" spans="1:11" ht="19" thickBot="1" x14ac:dyDescent="0.5">
      <c r="A466" s="866"/>
      <c r="B466" s="866"/>
      <c r="C466" s="866"/>
      <c r="D466" s="866"/>
      <c r="E466" s="867"/>
      <c r="F466" s="866"/>
      <c r="G466" s="866"/>
      <c r="H466" s="869" t="str">
        <f t="array" ref="H466">IF(ISERROR(INDEX(גיליון3!$U$13:$X$27,MATCH('דיווח פרטני'!G466,גיליון3!$T$13:$T$27,0),MATCH('דיווח פרטני'!C466,גיליון3!$U$12:$X$12,0)))," ", INDEX(גיליון3!$U$13:$X$27,MATCH('דיווח פרטני'!G466,גיליון3!$T$13:$T$27,0),MATCH('דיווח פרטני'!C466,גיליון3!$U$12:$X$12,0)))</f>
        <v xml:space="preserve"> </v>
      </c>
      <c r="I466" s="866"/>
      <c r="J466" s="866"/>
      <c r="K466" s="905"/>
    </row>
    <row r="467" spans="1:11" ht="19" thickBot="1" x14ac:dyDescent="0.5">
      <c r="A467" s="866"/>
      <c r="B467" s="866"/>
      <c r="C467" s="866"/>
      <c r="D467" s="866"/>
      <c r="E467" s="867"/>
      <c r="F467" s="866"/>
      <c r="G467" s="866"/>
      <c r="H467" s="869" t="str">
        <f t="array" ref="H467">IF(ISERROR(INDEX(גיליון3!$U$13:$X$27,MATCH('דיווח פרטני'!G467,גיליון3!$T$13:$T$27,0),MATCH('דיווח פרטני'!C467,גיליון3!$U$12:$X$12,0)))," ", INDEX(גיליון3!$U$13:$X$27,MATCH('דיווח פרטני'!G467,גיליון3!$T$13:$T$27,0),MATCH('דיווח פרטני'!C467,גיליון3!$U$12:$X$12,0)))</f>
        <v xml:space="preserve"> </v>
      </c>
      <c r="I467" s="866"/>
      <c r="J467" s="866"/>
      <c r="K467" s="905"/>
    </row>
    <row r="468" spans="1:11" ht="19" thickBot="1" x14ac:dyDescent="0.5">
      <c r="A468" s="866"/>
      <c r="B468" s="866"/>
      <c r="C468" s="866"/>
      <c r="D468" s="866"/>
      <c r="E468" s="867"/>
      <c r="F468" s="866"/>
      <c r="G468" s="866"/>
      <c r="H468" s="869" t="str">
        <f t="array" ref="H468">IF(ISERROR(INDEX(גיליון3!$U$13:$X$27,MATCH('דיווח פרטני'!G468,גיליון3!$T$13:$T$27,0),MATCH('דיווח פרטני'!C468,גיליון3!$U$12:$X$12,0)))," ", INDEX(גיליון3!$U$13:$X$27,MATCH('דיווח פרטני'!G468,גיליון3!$T$13:$T$27,0),MATCH('דיווח פרטני'!C468,גיליון3!$U$12:$X$12,0)))</f>
        <v xml:space="preserve"> </v>
      </c>
      <c r="I468" s="866"/>
      <c r="J468" s="866"/>
      <c r="K468" s="905"/>
    </row>
    <row r="469" spans="1:11" ht="19" thickBot="1" x14ac:dyDescent="0.5">
      <c r="A469" s="866"/>
      <c r="B469" s="866"/>
      <c r="C469" s="866"/>
      <c r="D469" s="866"/>
      <c r="E469" s="867"/>
      <c r="F469" s="866"/>
      <c r="G469" s="866"/>
      <c r="H469" s="869" t="str">
        <f t="array" ref="H469">IF(ISERROR(INDEX(גיליון3!$U$13:$X$27,MATCH('דיווח פרטני'!G469,גיליון3!$T$13:$T$27,0),MATCH('דיווח פרטני'!C469,גיליון3!$U$12:$X$12,0)))," ", INDEX(גיליון3!$U$13:$X$27,MATCH('דיווח פרטני'!G469,גיליון3!$T$13:$T$27,0),MATCH('דיווח פרטני'!C469,גיליון3!$U$12:$X$12,0)))</f>
        <v xml:space="preserve"> </v>
      </c>
      <c r="I469" s="866"/>
      <c r="J469" s="866"/>
      <c r="K469" s="905"/>
    </row>
    <row r="470" spans="1:11" ht="19" thickBot="1" x14ac:dyDescent="0.5">
      <c r="A470" s="866"/>
      <c r="B470" s="866"/>
      <c r="C470" s="866"/>
      <c r="D470" s="866"/>
      <c r="E470" s="867"/>
      <c r="F470" s="866"/>
      <c r="G470" s="866"/>
      <c r="H470" s="869" t="str">
        <f t="array" ref="H470">IF(ISERROR(INDEX(גיליון3!$U$13:$X$27,MATCH('דיווח פרטני'!G470,גיליון3!$T$13:$T$27,0),MATCH('דיווח פרטני'!C470,גיליון3!$U$12:$X$12,0)))," ", INDEX(גיליון3!$U$13:$X$27,MATCH('דיווח פרטני'!G470,גיליון3!$T$13:$T$27,0),MATCH('דיווח פרטני'!C470,גיליון3!$U$12:$X$12,0)))</f>
        <v xml:space="preserve"> </v>
      </c>
      <c r="I470" s="866"/>
      <c r="J470" s="866"/>
      <c r="K470" s="905"/>
    </row>
    <row r="471" spans="1:11" ht="19" thickBot="1" x14ac:dyDescent="0.5">
      <c r="A471" s="866"/>
      <c r="B471" s="866"/>
      <c r="C471" s="866"/>
      <c r="D471" s="866"/>
      <c r="E471" s="867"/>
      <c r="F471" s="866"/>
      <c r="G471" s="866"/>
      <c r="H471" s="869" t="str">
        <f t="array" ref="H471">IF(ISERROR(INDEX(גיליון3!$U$13:$X$27,MATCH('דיווח פרטני'!G471,גיליון3!$T$13:$T$27,0),MATCH('דיווח פרטני'!C471,גיליון3!$U$12:$X$12,0)))," ", INDEX(גיליון3!$U$13:$X$27,MATCH('דיווח פרטני'!G471,גיליון3!$T$13:$T$27,0),MATCH('דיווח פרטני'!C471,גיליון3!$U$12:$X$12,0)))</f>
        <v xml:space="preserve"> </v>
      </c>
      <c r="I471" s="866"/>
      <c r="J471" s="866"/>
      <c r="K471" s="905"/>
    </row>
    <row r="472" spans="1:11" ht="19" thickBot="1" x14ac:dyDescent="0.5">
      <c r="A472" s="866"/>
      <c r="B472" s="866"/>
      <c r="C472" s="866"/>
      <c r="D472" s="866"/>
      <c r="E472" s="867"/>
      <c r="F472" s="866"/>
      <c r="G472" s="866"/>
      <c r="H472" s="869" t="str">
        <f t="array" ref="H472">IF(ISERROR(INDEX(גיליון3!$U$13:$X$27,MATCH('דיווח פרטני'!G472,גיליון3!$T$13:$T$27,0),MATCH('דיווח פרטני'!C472,גיליון3!$U$12:$X$12,0)))," ", INDEX(גיליון3!$U$13:$X$27,MATCH('דיווח פרטני'!G472,גיליון3!$T$13:$T$27,0),MATCH('דיווח פרטני'!C472,גיליון3!$U$12:$X$12,0)))</f>
        <v xml:space="preserve"> </v>
      </c>
      <c r="I472" s="866"/>
      <c r="J472" s="866"/>
      <c r="K472" s="905"/>
    </row>
    <row r="473" spans="1:11" ht="19" thickBot="1" x14ac:dyDescent="0.5">
      <c r="A473" s="866"/>
      <c r="B473" s="866"/>
      <c r="C473" s="866"/>
      <c r="D473" s="866"/>
      <c r="E473" s="867"/>
      <c r="F473" s="866"/>
      <c r="G473" s="866"/>
      <c r="H473" s="869" t="str">
        <f t="array" ref="H473">IF(ISERROR(INDEX(גיליון3!$U$13:$X$27,MATCH('דיווח פרטני'!G473,גיליון3!$T$13:$T$27,0),MATCH('דיווח פרטני'!C473,גיליון3!$U$12:$X$12,0)))," ", INDEX(גיליון3!$U$13:$X$27,MATCH('דיווח פרטני'!G473,גיליון3!$T$13:$T$27,0),MATCH('דיווח פרטני'!C473,גיליון3!$U$12:$X$12,0)))</f>
        <v xml:space="preserve"> </v>
      </c>
      <c r="I473" s="866"/>
      <c r="J473" s="866"/>
      <c r="K473" s="905"/>
    </row>
    <row r="474" spans="1:11" ht="19" thickBot="1" x14ac:dyDescent="0.5">
      <c r="A474" s="866"/>
      <c r="B474" s="866"/>
      <c r="C474" s="866"/>
      <c r="D474" s="866"/>
      <c r="E474" s="867"/>
      <c r="F474" s="866"/>
      <c r="G474" s="866"/>
      <c r="H474" s="869" t="str">
        <f t="array" ref="H474">IF(ISERROR(INDEX(גיליון3!$U$13:$X$27,MATCH('דיווח פרטני'!G474,גיליון3!$T$13:$T$27,0),MATCH('דיווח פרטני'!C474,גיליון3!$U$12:$X$12,0)))," ", INDEX(גיליון3!$U$13:$X$27,MATCH('דיווח פרטני'!G474,גיליון3!$T$13:$T$27,0),MATCH('דיווח פרטני'!C474,גיליון3!$U$12:$X$12,0)))</f>
        <v xml:space="preserve"> </v>
      </c>
      <c r="I474" s="866"/>
      <c r="J474" s="866"/>
      <c r="K474" s="905"/>
    </row>
    <row r="475" spans="1:11" ht="19" thickBot="1" x14ac:dyDescent="0.5">
      <c r="A475" s="866"/>
      <c r="B475" s="866"/>
      <c r="C475" s="866"/>
      <c r="D475" s="866"/>
      <c r="E475" s="867"/>
      <c r="F475" s="866"/>
      <c r="G475" s="866"/>
      <c r="H475" s="869" t="str">
        <f t="array" ref="H475">IF(ISERROR(INDEX(גיליון3!$U$13:$X$27,MATCH('דיווח פרטני'!G475,גיליון3!$T$13:$T$27,0),MATCH('דיווח פרטני'!C475,גיליון3!$U$12:$X$12,0)))," ", INDEX(גיליון3!$U$13:$X$27,MATCH('דיווח פרטני'!G475,גיליון3!$T$13:$T$27,0),MATCH('דיווח פרטני'!C475,גיליון3!$U$12:$X$12,0)))</f>
        <v xml:space="preserve"> </v>
      </c>
      <c r="I475" s="866"/>
      <c r="J475" s="866"/>
      <c r="K475" s="905"/>
    </row>
    <row r="476" spans="1:11" ht="19" thickBot="1" x14ac:dyDescent="0.5">
      <c r="A476" s="866"/>
      <c r="B476" s="866"/>
      <c r="C476" s="866"/>
      <c r="D476" s="866"/>
      <c r="E476" s="867"/>
      <c r="F476" s="866"/>
      <c r="G476" s="866"/>
      <c r="H476" s="869" t="str">
        <f t="array" ref="H476">IF(ISERROR(INDEX(גיליון3!$U$13:$X$27,MATCH('דיווח פרטני'!G476,גיליון3!$T$13:$T$27,0),MATCH('דיווח פרטני'!C476,גיליון3!$U$12:$X$12,0)))," ", INDEX(גיליון3!$U$13:$X$27,MATCH('דיווח פרטני'!G476,גיליון3!$T$13:$T$27,0),MATCH('דיווח פרטני'!C476,גיליון3!$U$12:$X$12,0)))</f>
        <v xml:space="preserve"> </v>
      </c>
      <c r="I476" s="866"/>
      <c r="J476" s="866"/>
      <c r="K476" s="905"/>
    </row>
    <row r="477" spans="1:11" ht="19" thickBot="1" x14ac:dyDescent="0.5">
      <c r="A477" s="866"/>
      <c r="B477" s="866"/>
      <c r="C477" s="866"/>
      <c r="D477" s="866"/>
      <c r="E477" s="867"/>
      <c r="F477" s="866"/>
      <c r="G477" s="866"/>
      <c r="H477" s="869" t="str">
        <f t="array" ref="H477">IF(ISERROR(INDEX(גיליון3!$U$13:$X$27,MATCH('דיווח פרטני'!G477,גיליון3!$T$13:$T$27,0),MATCH('דיווח פרטני'!C477,גיליון3!$U$12:$X$12,0)))," ", INDEX(גיליון3!$U$13:$X$27,MATCH('דיווח פרטני'!G477,גיליון3!$T$13:$T$27,0),MATCH('דיווח פרטני'!C477,גיליון3!$U$12:$X$12,0)))</f>
        <v xml:space="preserve"> </v>
      </c>
      <c r="I477" s="866"/>
      <c r="J477" s="866"/>
      <c r="K477" s="905"/>
    </row>
    <row r="478" spans="1:11" ht="19" thickBot="1" x14ac:dyDescent="0.5">
      <c r="A478" s="866"/>
      <c r="B478" s="866"/>
      <c r="C478" s="866"/>
      <c r="D478" s="866"/>
      <c r="E478" s="867"/>
      <c r="F478" s="866"/>
      <c r="G478" s="866"/>
      <c r="H478" s="869" t="str">
        <f t="array" ref="H478">IF(ISERROR(INDEX(גיליון3!$U$13:$X$27,MATCH('דיווח פרטני'!G478,גיליון3!$T$13:$T$27,0),MATCH('דיווח פרטני'!C478,גיליון3!$U$12:$X$12,0)))," ", INDEX(גיליון3!$U$13:$X$27,MATCH('דיווח פרטני'!G478,גיליון3!$T$13:$T$27,0),MATCH('דיווח פרטני'!C478,גיליון3!$U$12:$X$12,0)))</f>
        <v xml:space="preserve"> </v>
      </c>
      <c r="I478" s="866"/>
      <c r="J478" s="866"/>
      <c r="K478" s="905"/>
    </row>
    <row r="479" spans="1:11" ht="19" thickBot="1" x14ac:dyDescent="0.5">
      <c r="A479" s="866"/>
      <c r="B479" s="866"/>
      <c r="C479" s="866"/>
      <c r="D479" s="866"/>
      <c r="E479" s="867"/>
      <c r="F479" s="866"/>
      <c r="G479" s="866"/>
      <c r="H479" s="869" t="str">
        <f t="array" ref="H479">IF(ISERROR(INDEX(גיליון3!$U$13:$X$27,MATCH('דיווח פרטני'!G479,גיליון3!$T$13:$T$27,0),MATCH('דיווח פרטני'!C479,גיליון3!$U$12:$X$12,0)))," ", INDEX(גיליון3!$U$13:$X$27,MATCH('דיווח פרטני'!G479,גיליון3!$T$13:$T$27,0),MATCH('דיווח פרטני'!C479,גיליון3!$U$12:$X$12,0)))</f>
        <v xml:space="preserve"> </v>
      </c>
      <c r="I479" s="866"/>
      <c r="J479" s="866"/>
      <c r="K479" s="905"/>
    </row>
    <row r="480" spans="1:11" ht="19" thickBot="1" x14ac:dyDescent="0.5">
      <c r="A480" s="866"/>
      <c r="B480" s="866"/>
      <c r="C480" s="866"/>
      <c r="D480" s="866"/>
      <c r="E480" s="867"/>
      <c r="F480" s="866"/>
      <c r="G480" s="866"/>
      <c r="H480" s="869" t="str">
        <f t="array" ref="H480">IF(ISERROR(INDEX(גיליון3!$U$13:$X$27,MATCH('דיווח פרטני'!G480,גיליון3!$T$13:$T$27,0),MATCH('דיווח פרטני'!C480,גיליון3!$U$12:$X$12,0)))," ", INDEX(גיליון3!$U$13:$X$27,MATCH('דיווח פרטני'!G480,גיליון3!$T$13:$T$27,0),MATCH('דיווח פרטני'!C480,גיליון3!$U$12:$X$12,0)))</f>
        <v xml:space="preserve"> </v>
      </c>
      <c r="I480" s="866"/>
      <c r="J480" s="866"/>
      <c r="K480" s="905"/>
    </row>
    <row r="481" spans="1:11" ht="19" thickBot="1" x14ac:dyDescent="0.5">
      <c r="A481" s="866"/>
      <c r="B481" s="866"/>
      <c r="C481" s="866"/>
      <c r="D481" s="866"/>
      <c r="E481" s="867"/>
      <c r="F481" s="866"/>
      <c r="G481" s="866"/>
      <c r="H481" s="869" t="str">
        <f t="array" ref="H481">IF(ISERROR(INDEX(גיליון3!$U$13:$X$27,MATCH('דיווח פרטני'!G481,גיליון3!$T$13:$T$27,0),MATCH('דיווח פרטני'!C481,גיליון3!$U$12:$X$12,0)))," ", INDEX(גיליון3!$U$13:$X$27,MATCH('דיווח פרטני'!G481,גיליון3!$T$13:$T$27,0),MATCH('דיווח פרטני'!C481,גיליון3!$U$12:$X$12,0)))</f>
        <v xml:space="preserve"> </v>
      </c>
      <c r="I481" s="866"/>
      <c r="J481" s="866"/>
      <c r="K481" s="905"/>
    </row>
    <row r="482" spans="1:11" ht="19" thickBot="1" x14ac:dyDescent="0.5">
      <c r="A482" s="866"/>
      <c r="B482" s="866"/>
      <c r="C482" s="866"/>
      <c r="D482" s="866"/>
      <c r="E482" s="867"/>
      <c r="F482" s="866"/>
      <c r="G482" s="866"/>
      <c r="H482" s="869" t="str">
        <f t="array" ref="H482">IF(ISERROR(INDEX(גיליון3!$U$13:$X$27,MATCH('דיווח פרטני'!G482,גיליון3!$T$13:$T$27,0),MATCH('דיווח פרטני'!C482,גיליון3!$U$12:$X$12,0)))," ", INDEX(גיליון3!$U$13:$X$27,MATCH('דיווח פרטני'!G482,גיליון3!$T$13:$T$27,0),MATCH('דיווח פרטני'!C482,גיליון3!$U$12:$X$12,0)))</f>
        <v xml:space="preserve"> </v>
      </c>
      <c r="I482" s="866"/>
      <c r="J482" s="866"/>
      <c r="K482" s="905"/>
    </row>
    <row r="483" spans="1:11" ht="19" thickBot="1" x14ac:dyDescent="0.5">
      <c r="A483" s="866"/>
      <c r="B483" s="866"/>
      <c r="C483" s="866"/>
      <c r="D483" s="866"/>
      <c r="E483" s="867"/>
      <c r="F483" s="866"/>
      <c r="G483" s="866"/>
      <c r="H483" s="869" t="str">
        <f t="array" ref="H483">IF(ISERROR(INDEX(גיליון3!$U$13:$X$27,MATCH('דיווח פרטני'!G483,גיליון3!$T$13:$T$27,0),MATCH('דיווח פרטני'!C483,גיליון3!$U$12:$X$12,0)))," ", INDEX(גיליון3!$U$13:$X$27,MATCH('דיווח פרטני'!G483,גיליון3!$T$13:$T$27,0),MATCH('דיווח פרטני'!C483,גיליון3!$U$12:$X$12,0)))</f>
        <v xml:space="preserve"> </v>
      </c>
      <c r="I483" s="866"/>
      <c r="J483" s="866"/>
      <c r="K483" s="905"/>
    </row>
    <row r="484" spans="1:11" ht="19" thickBot="1" x14ac:dyDescent="0.5">
      <c r="A484" s="866"/>
      <c r="B484" s="866"/>
      <c r="C484" s="866"/>
      <c r="D484" s="866"/>
      <c r="E484" s="867"/>
      <c r="F484" s="866"/>
      <c r="G484" s="866"/>
      <c r="H484" s="869" t="str">
        <f t="array" ref="H484">IF(ISERROR(INDEX(גיליון3!$U$13:$X$27,MATCH('דיווח פרטני'!G484,גיליון3!$T$13:$T$27,0),MATCH('דיווח פרטני'!C484,גיליון3!$U$12:$X$12,0)))," ", INDEX(גיליון3!$U$13:$X$27,MATCH('דיווח פרטני'!G484,גיליון3!$T$13:$T$27,0),MATCH('דיווח פרטני'!C484,גיליון3!$U$12:$X$12,0)))</f>
        <v xml:space="preserve"> </v>
      </c>
      <c r="I484" s="866"/>
      <c r="J484" s="866"/>
      <c r="K484" s="905"/>
    </row>
    <row r="485" spans="1:11" ht="19" thickBot="1" x14ac:dyDescent="0.5">
      <c r="A485" s="866"/>
      <c r="B485" s="866"/>
      <c r="C485" s="866"/>
      <c r="D485" s="866"/>
      <c r="E485" s="867"/>
      <c r="F485" s="866"/>
      <c r="G485" s="866"/>
      <c r="H485" s="869" t="str">
        <f t="array" ref="H485">IF(ISERROR(INDEX(גיליון3!$U$13:$X$27,MATCH('דיווח פרטני'!G485,גיליון3!$T$13:$T$27,0),MATCH('דיווח פרטני'!C485,גיליון3!$U$12:$X$12,0)))," ", INDEX(גיליון3!$U$13:$X$27,MATCH('דיווח פרטני'!G485,גיליון3!$T$13:$T$27,0),MATCH('דיווח פרטני'!C485,גיליון3!$U$12:$X$12,0)))</f>
        <v xml:space="preserve"> </v>
      </c>
      <c r="I485" s="866"/>
      <c r="J485" s="866"/>
      <c r="K485" s="905"/>
    </row>
    <row r="486" spans="1:11" ht="19" thickBot="1" x14ac:dyDescent="0.5">
      <c r="A486" s="866"/>
      <c r="B486" s="866"/>
      <c r="C486" s="866"/>
      <c r="D486" s="866"/>
      <c r="E486" s="867"/>
      <c r="F486" s="866"/>
      <c r="G486" s="866"/>
      <c r="H486" s="869" t="str">
        <f t="array" ref="H486">IF(ISERROR(INDEX(גיליון3!$U$13:$X$27,MATCH('דיווח פרטני'!G486,גיליון3!$T$13:$T$27,0),MATCH('דיווח פרטני'!C486,גיליון3!$U$12:$X$12,0)))," ", INDEX(גיליון3!$U$13:$X$27,MATCH('דיווח פרטני'!G486,גיליון3!$T$13:$T$27,0),MATCH('דיווח פרטני'!C486,גיליון3!$U$12:$X$12,0)))</f>
        <v xml:space="preserve"> </v>
      </c>
      <c r="I486" s="866"/>
      <c r="J486" s="866"/>
      <c r="K486" s="905"/>
    </row>
    <row r="487" spans="1:11" ht="19" thickBot="1" x14ac:dyDescent="0.5">
      <c r="A487" s="866"/>
      <c r="B487" s="866"/>
      <c r="C487" s="866"/>
      <c r="D487" s="866"/>
      <c r="E487" s="867"/>
      <c r="F487" s="866"/>
      <c r="G487" s="866"/>
      <c r="H487" s="869" t="str">
        <f t="array" ref="H487">IF(ISERROR(INDEX(גיליון3!$U$13:$X$27,MATCH('דיווח פרטני'!G487,גיליון3!$T$13:$T$27,0),MATCH('דיווח פרטני'!C487,גיליון3!$U$12:$X$12,0)))," ", INDEX(גיליון3!$U$13:$X$27,MATCH('דיווח פרטני'!G487,גיליון3!$T$13:$T$27,0),MATCH('דיווח פרטני'!C487,גיליון3!$U$12:$X$12,0)))</f>
        <v xml:space="preserve"> </v>
      </c>
      <c r="I487" s="866"/>
      <c r="J487" s="866"/>
      <c r="K487" s="905"/>
    </row>
    <row r="488" spans="1:11" ht="19" thickBot="1" x14ac:dyDescent="0.5">
      <c r="A488" s="866"/>
      <c r="B488" s="866"/>
      <c r="C488" s="866"/>
      <c r="D488" s="866"/>
      <c r="E488" s="867"/>
      <c r="F488" s="866"/>
      <c r="G488" s="866"/>
      <c r="H488" s="869" t="str">
        <f t="array" ref="H488">IF(ISERROR(INDEX(גיליון3!$U$13:$X$27,MATCH('דיווח פרטני'!G488,גיליון3!$T$13:$T$27,0),MATCH('דיווח פרטני'!C488,גיליון3!$U$12:$X$12,0)))," ", INDEX(גיליון3!$U$13:$X$27,MATCH('דיווח פרטני'!G488,גיליון3!$T$13:$T$27,0),MATCH('דיווח פרטני'!C488,גיליון3!$U$12:$X$12,0)))</f>
        <v xml:space="preserve"> </v>
      </c>
      <c r="I488" s="866"/>
      <c r="J488" s="866"/>
      <c r="K488" s="905"/>
    </row>
    <row r="489" spans="1:11" ht="19" thickBot="1" x14ac:dyDescent="0.5">
      <c r="A489" s="866"/>
      <c r="B489" s="866"/>
      <c r="C489" s="866"/>
      <c r="D489" s="866"/>
      <c r="E489" s="867"/>
      <c r="F489" s="866"/>
      <c r="G489" s="866"/>
      <c r="H489" s="869" t="str">
        <f t="array" ref="H489">IF(ISERROR(INDEX(גיליון3!$U$13:$X$27,MATCH('דיווח פרטני'!G489,גיליון3!$T$13:$T$27,0),MATCH('דיווח פרטני'!C489,גיליון3!$U$12:$X$12,0)))," ", INDEX(גיליון3!$U$13:$X$27,MATCH('דיווח פרטני'!G489,גיליון3!$T$13:$T$27,0),MATCH('דיווח פרטני'!C489,גיליון3!$U$12:$X$12,0)))</f>
        <v xml:space="preserve"> </v>
      </c>
      <c r="I489" s="866"/>
      <c r="J489" s="866"/>
      <c r="K489" s="905"/>
    </row>
    <row r="490" spans="1:11" ht="19" thickBot="1" x14ac:dyDescent="0.5">
      <c r="A490" s="866"/>
      <c r="B490" s="866"/>
      <c r="C490" s="866"/>
      <c r="D490" s="866"/>
      <c r="E490" s="867"/>
      <c r="F490" s="866"/>
      <c r="G490" s="866"/>
      <c r="H490" s="869" t="str">
        <f t="array" ref="H490">IF(ISERROR(INDEX(גיליון3!$U$13:$X$27,MATCH('דיווח פרטני'!G490,גיליון3!$T$13:$T$27,0),MATCH('דיווח פרטני'!C490,גיליון3!$U$12:$X$12,0)))," ", INDEX(גיליון3!$U$13:$X$27,MATCH('דיווח פרטני'!G490,גיליון3!$T$13:$T$27,0),MATCH('דיווח פרטני'!C490,גיליון3!$U$12:$X$12,0)))</f>
        <v xml:space="preserve"> </v>
      </c>
      <c r="I490" s="866"/>
      <c r="J490" s="866"/>
      <c r="K490" s="905"/>
    </row>
    <row r="491" spans="1:11" ht="19" thickBot="1" x14ac:dyDescent="0.5">
      <c r="A491" s="866"/>
      <c r="B491" s="866"/>
      <c r="C491" s="866"/>
      <c r="D491" s="866"/>
      <c r="E491" s="867"/>
      <c r="F491" s="866"/>
      <c r="G491" s="866"/>
      <c r="H491" s="869" t="str">
        <f t="array" ref="H491">IF(ISERROR(INDEX(גיליון3!$U$13:$X$27,MATCH('דיווח פרטני'!G491,גיליון3!$T$13:$T$27,0),MATCH('דיווח פרטני'!C491,גיליון3!$U$12:$X$12,0)))," ", INDEX(גיליון3!$U$13:$X$27,MATCH('דיווח פרטני'!G491,גיליון3!$T$13:$T$27,0),MATCH('דיווח פרטני'!C491,גיליון3!$U$12:$X$12,0)))</f>
        <v xml:space="preserve"> </v>
      </c>
      <c r="I491" s="866"/>
      <c r="J491" s="866"/>
      <c r="K491" s="905"/>
    </row>
    <row r="492" spans="1:11" ht="19" thickBot="1" x14ac:dyDescent="0.5">
      <c r="A492" s="866"/>
      <c r="B492" s="866"/>
      <c r="C492" s="866"/>
      <c r="D492" s="866"/>
      <c r="E492" s="867"/>
      <c r="F492" s="866"/>
      <c r="G492" s="866"/>
      <c r="H492" s="869" t="str">
        <f t="array" ref="H492">IF(ISERROR(INDEX(גיליון3!$U$13:$X$27,MATCH('דיווח פרטני'!G492,גיליון3!$T$13:$T$27,0),MATCH('דיווח פרטני'!C492,גיליון3!$U$12:$X$12,0)))," ", INDEX(גיליון3!$U$13:$X$27,MATCH('דיווח פרטני'!G492,גיליון3!$T$13:$T$27,0),MATCH('דיווח פרטני'!C492,גיליון3!$U$12:$X$12,0)))</f>
        <v xml:space="preserve"> </v>
      </c>
      <c r="I492" s="866"/>
      <c r="J492" s="866"/>
      <c r="K492" s="905"/>
    </row>
    <row r="493" spans="1:11" ht="19" thickBot="1" x14ac:dyDescent="0.5">
      <c r="A493" s="866"/>
      <c r="B493" s="866"/>
      <c r="C493" s="866"/>
      <c r="D493" s="866"/>
      <c r="E493" s="867"/>
      <c r="F493" s="866"/>
      <c r="G493" s="866"/>
      <c r="H493" s="869" t="str">
        <f t="array" ref="H493">IF(ISERROR(INDEX(גיליון3!$U$13:$X$27,MATCH('דיווח פרטני'!G493,גיליון3!$T$13:$T$27,0),MATCH('דיווח פרטני'!C493,גיליון3!$U$12:$X$12,0)))," ", INDEX(גיליון3!$U$13:$X$27,MATCH('דיווח פרטני'!G493,גיליון3!$T$13:$T$27,0),MATCH('דיווח פרטני'!C493,גיליון3!$U$12:$X$12,0)))</f>
        <v xml:space="preserve"> </v>
      </c>
      <c r="I493" s="866"/>
      <c r="J493" s="866"/>
      <c r="K493" s="905"/>
    </row>
    <row r="494" spans="1:11" ht="19" thickBot="1" x14ac:dyDescent="0.5">
      <c r="A494" s="866"/>
      <c r="B494" s="866"/>
      <c r="C494" s="866"/>
      <c r="D494" s="866"/>
      <c r="E494" s="867"/>
      <c r="F494" s="866"/>
      <c r="G494" s="866"/>
      <c r="H494" s="869" t="str">
        <f t="array" ref="H494">IF(ISERROR(INDEX(גיליון3!$U$13:$X$27,MATCH('דיווח פרטני'!G494,גיליון3!$T$13:$T$27,0),MATCH('דיווח פרטני'!C494,גיליון3!$U$12:$X$12,0)))," ", INDEX(גיליון3!$U$13:$X$27,MATCH('דיווח פרטני'!G494,גיליון3!$T$13:$T$27,0),MATCH('דיווח פרטני'!C494,גיליון3!$U$12:$X$12,0)))</f>
        <v xml:space="preserve"> </v>
      </c>
      <c r="I494" s="866"/>
      <c r="J494" s="866"/>
      <c r="K494" s="905"/>
    </row>
    <row r="495" spans="1:11" ht="19" thickBot="1" x14ac:dyDescent="0.5">
      <c r="A495" s="866"/>
      <c r="B495" s="866"/>
      <c r="C495" s="866"/>
      <c r="D495" s="866"/>
      <c r="E495" s="867"/>
      <c r="F495" s="866"/>
      <c r="G495" s="866"/>
      <c r="H495" s="869" t="str">
        <f t="array" ref="H495">IF(ISERROR(INDEX(גיליון3!$U$13:$X$27,MATCH('דיווח פרטני'!G495,גיליון3!$T$13:$T$27,0),MATCH('דיווח פרטני'!C495,גיליון3!$U$12:$X$12,0)))," ", INDEX(גיליון3!$U$13:$X$27,MATCH('דיווח פרטני'!G495,גיליון3!$T$13:$T$27,0),MATCH('דיווח פרטני'!C495,גיליון3!$U$12:$X$12,0)))</f>
        <v xml:space="preserve"> </v>
      </c>
      <c r="I495" s="866"/>
      <c r="J495" s="866"/>
      <c r="K495" s="905"/>
    </row>
    <row r="496" spans="1:11" ht="19" thickBot="1" x14ac:dyDescent="0.5">
      <c r="A496" s="866"/>
      <c r="B496" s="866"/>
      <c r="C496" s="866"/>
      <c r="D496" s="866"/>
      <c r="E496" s="867"/>
      <c r="F496" s="866"/>
      <c r="G496" s="866"/>
      <c r="H496" s="869" t="str">
        <f t="array" ref="H496">IF(ISERROR(INDEX(גיליון3!$U$13:$X$27,MATCH('דיווח פרטני'!G496,גיליון3!$T$13:$T$27,0),MATCH('דיווח פרטני'!C496,גיליון3!$U$12:$X$12,0)))," ", INDEX(גיליון3!$U$13:$X$27,MATCH('דיווח פרטני'!G496,גיליון3!$T$13:$T$27,0),MATCH('דיווח פרטני'!C496,גיליון3!$U$12:$X$12,0)))</f>
        <v xml:space="preserve"> </v>
      </c>
      <c r="I496" s="866"/>
      <c r="J496" s="866"/>
      <c r="K496" s="905"/>
    </row>
    <row r="497" spans="1:11" ht="19" thickBot="1" x14ac:dyDescent="0.5">
      <c r="A497" s="866"/>
      <c r="B497" s="866"/>
      <c r="C497" s="866"/>
      <c r="D497" s="866"/>
      <c r="E497" s="867"/>
      <c r="F497" s="866"/>
      <c r="G497" s="866"/>
      <c r="H497" s="869" t="str">
        <f t="array" ref="H497">IF(ISERROR(INDEX(גיליון3!$U$13:$X$27,MATCH('דיווח פרטני'!G497,גיליון3!$T$13:$T$27,0),MATCH('דיווח פרטני'!C497,גיליון3!$U$12:$X$12,0)))," ", INDEX(גיליון3!$U$13:$X$27,MATCH('דיווח פרטני'!G497,גיליון3!$T$13:$T$27,0),MATCH('דיווח פרטני'!C497,גיליון3!$U$12:$X$12,0)))</f>
        <v xml:space="preserve"> </v>
      </c>
      <c r="I497" s="866"/>
      <c r="J497" s="866"/>
      <c r="K497" s="905"/>
    </row>
    <row r="498" spans="1:11" ht="19" thickBot="1" x14ac:dyDescent="0.5">
      <c r="A498" s="866"/>
      <c r="B498" s="866"/>
      <c r="C498" s="866"/>
      <c r="D498" s="866"/>
      <c r="E498" s="867"/>
      <c r="F498" s="866"/>
      <c r="G498" s="866"/>
      <c r="H498" s="869" t="str">
        <f t="array" ref="H498">IF(ISERROR(INDEX(גיליון3!$U$13:$X$27,MATCH('דיווח פרטני'!G498,גיליון3!$T$13:$T$27,0),MATCH('דיווח פרטני'!C498,גיליון3!$U$12:$X$12,0)))," ", INDEX(גיליון3!$U$13:$X$27,MATCH('דיווח פרטני'!G498,גיליון3!$T$13:$T$27,0),MATCH('דיווח פרטני'!C498,גיליון3!$U$12:$X$12,0)))</f>
        <v xml:space="preserve"> </v>
      </c>
      <c r="I498" s="866"/>
      <c r="J498" s="866"/>
      <c r="K498" s="905"/>
    </row>
    <row r="499" spans="1:11" ht="19" thickBot="1" x14ac:dyDescent="0.5">
      <c r="A499" s="866"/>
      <c r="B499" s="866"/>
      <c r="C499" s="866"/>
      <c r="D499" s="866"/>
      <c r="E499" s="867"/>
      <c r="F499" s="866"/>
      <c r="G499" s="866"/>
      <c r="H499" s="869" t="str">
        <f t="array" ref="H499">IF(ISERROR(INDEX(גיליון3!$U$13:$X$27,MATCH('דיווח פרטני'!G499,גיליון3!$T$13:$T$27,0),MATCH('דיווח פרטני'!C499,גיליון3!$U$12:$X$12,0)))," ", INDEX(גיליון3!$U$13:$X$27,MATCH('דיווח פרטני'!G499,גיליון3!$T$13:$T$27,0),MATCH('דיווח פרטני'!C499,גיליון3!$U$12:$X$12,0)))</f>
        <v xml:space="preserve"> </v>
      </c>
      <c r="I499" s="866"/>
      <c r="J499" s="866"/>
      <c r="K499" s="905"/>
    </row>
    <row r="500" spans="1:11" ht="19" thickBot="1" x14ac:dyDescent="0.5">
      <c r="A500" s="866"/>
      <c r="B500" s="866"/>
      <c r="C500" s="866"/>
      <c r="D500" s="866"/>
      <c r="E500" s="867"/>
      <c r="F500" s="866"/>
      <c r="G500" s="866"/>
      <c r="H500" s="869" t="str">
        <f t="array" ref="H500">IF(ISERROR(INDEX(גיליון3!$U$13:$X$27,MATCH('דיווח פרטני'!G500,גיליון3!$T$13:$T$27,0),MATCH('דיווח פרטני'!C500,גיליון3!$U$12:$X$12,0)))," ", INDEX(גיליון3!$U$13:$X$27,MATCH('דיווח פרטני'!G500,גיליון3!$T$13:$T$27,0),MATCH('דיווח פרטני'!C500,גיליון3!$U$12:$X$12,0)))</f>
        <v xml:space="preserve"> </v>
      </c>
      <c r="I500" s="866"/>
      <c r="J500" s="866"/>
      <c r="K500" s="905"/>
    </row>
    <row r="501" spans="1:11" ht="19" thickBot="1" x14ac:dyDescent="0.5">
      <c r="A501" s="866"/>
      <c r="B501" s="866"/>
      <c r="C501" s="866"/>
      <c r="D501" s="866"/>
      <c r="E501" s="867"/>
      <c r="F501" s="866"/>
      <c r="G501" s="866"/>
      <c r="H501" s="869" t="str">
        <f t="array" ref="H501">IF(ISERROR(INDEX(גיליון3!$U$13:$X$27,MATCH('דיווח פרטני'!G501,גיליון3!$T$13:$T$27,0),MATCH('דיווח פרטני'!C501,גיליון3!$U$12:$X$12,0)))," ", INDEX(גיליון3!$U$13:$X$27,MATCH('דיווח פרטני'!G501,גיליון3!$T$13:$T$27,0),MATCH('דיווח פרטני'!C501,גיליון3!$U$12:$X$12,0)))</f>
        <v xml:space="preserve"> </v>
      </c>
      <c r="I501" s="866"/>
      <c r="J501" s="866"/>
      <c r="K501" s="905"/>
    </row>
    <row r="502" spans="1:11" ht="19" thickBot="1" x14ac:dyDescent="0.5">
      <c r="A502" s="866"/>
      <c r="B502" s="866"/>
      <c r="C502" s="866"/>
      <c r="D502" s="866"/>
      <c r="E502" s="867"/>
      <c r="F502" s="866"/>
      <c r="G502" s="866"/>
      <c r="H502" s="869" t="str">
        <f t="array" ref="H502">IF(ISERROR(INDEX(גיליון3!$U$13:$X$27,MATCH('דיווח פרטני'!G502,גיליון3!$T$13:$T$27,0),MATCH('דיווח פרטני'!C502,גיליון3!$U$12:$X$12,0)))," ", INDEX(גיליון3!$U$13:$X$27,MATCH('דיווח פרטני'!G502,גיליון3!$T$13:$T$27,0),MATCH('דיווח פרטני'!C502,גיליון3!$U$12:$X$12,0)))</f>
        <v xml:space="preserve"> </v>
      </c>
      <c r="I502" s="866"/>
      <c r="J502" s="866"/>
      <c r="K502" s="905"/>
    </row>
    <row r="503" spans="1:11" ht="19" thickBot="1" x14ac:dyDescent="0.5">
      <c r="A503" s="866"/>
      <c r="B503" s="866"/>
      <c r="C503" s="866"/>
      <c r="D503" s="866"/>
      <c r="E503" s="867"/>
      <c r="F503" s="866"/>
      <c r="G503" s="866"/>
      <c r="H503" s="869" t="str">
        <f t="array" ref="H503">IF(ISERROR(INDEX(גיליון3!$U$13:$X$27,MATCH('דיווח פרטני'!G503,גיליון3!$T$13:$T$27,0),MATCH('דיווח פרטני'!C503,גיליון3!$U$12:$X$12,0)))," ", INDEX(גיליון3!$U$13:$X$27,MATCH('דיווח פרטני'!G503,גיליון3!$T$13:$T$27,0),MATCH('דיווח פרטני'!C503,גיליון3!$U$12:$X$12,0)))</f>
        <v xml:space="preserve"> </v>
      </c>
      <c r="I503" s="866"/>
      <c r="J503" s="866"/>
      <c r="K503" s="905"/>
    </row>
    <row r="504" spans="1:11" ht="19" thickBot="1" x14ac:dyDescent="0.5">
      <c r="A504" s="866"/>
      <c r="B504" s="866"/>
      <c r="C504" s="866"/>
      <c r="D504" s="866"/>
      <c r="E504" s="867"/>
      <c r="F504" s="866"/>
      <c r="G504" s="866"/>
      <c r="H504" s="869" t="str">
        <f t="array" ref="H504">IF(ISERROR(INDEX(גיליון3!$U$13:$X$27,MATCH('דיווח פרטני'!G504,גיליון3!$T$13:$T$27,0),MATCH('דיווח פרטני'!C504,גיליון3!$U$12:$X$12,0)))," ", INDEX(גיליון3!$U$13:$X$27,MATCH('דיווח פרטני'!G504,גיליון3!$T$13:$T$27,0),MATCH('דיווח פרטני'!C504,גיליון3!$U$12:$X$12,0)))</f>
        <v xml:space="preserve"> </v>
      </c>
      <c r="I504" s="866"/>
      <c r="J504" s="866"/>
      <c r="K504" s="905"/>
    </row>
    <row r="505" spans="1:11" ht="19" thickBot="1" x14ac:dyDescent="0.5">
      <c r="A505" s="866"/>
      <c r="B505" s="866"/>
      <c r="C505" s="866"/>
      <c r="D505" s="866"/>
      <c r="E505" s="867"/>
      <c r="F505" s="866"/>
      <c r="G505" s="866"/>
      <c r="H505" s="869" t="str">
        <f t="array" ref="H505">IF(ISERROR(INDEX(גיליון3!$U$13:$X$27,MATCH('דיווח פרטני'!G505,גיליון3!$T$13:$T$27,0),MATCH('דיווח פרטני'!C505,גיליון3!$U$12:$X$12,0)))," ", INDEX(גיליון3!$U$13:$X$27,MATCH('דיווח פרטני'!G505,גיליון3!$T$13:$T$27,0),MATCH('דיווח פרטני'!C505,גיליון3!$U$12:$X$12,0)))</f>
        <v xml:space="preserve"> </v>
      </c>
      <c r="I505" s="866"/>
      <c r="J505" s="866"/>
      <c r="K505" s="905"/>
    </row>
    <row r="506" spans="1:11" ht="19" thickBot="1" x14ac:dyDescent="0.5">
      <c r="A506" s="866"/>
      <c r="B506" s="866"/>
      <c r="C506" s="866"/>
      <c r="D506" s="866"/>
      <c r="E506" s="867"/>
      <c r="F506" s="866"/>
      <c r="G506" s="866"/>
      <c r="H506" s="869" t="str">
        <f t="array" ref="H506">IF(ISERROR(INDEX(גיליון3!$U$13:$X$27,MATCH('דיווח פרטני'!G506,גיליון3!$T$13:$T$27,0),MATCH('דיווח פרטני'!C506,גיליון3!$U$12:$X$12,0)))," ", INDEX(גיליון3!$U$13:$X$27,MATCH('דיווח פרטני'!G506,גיליון3!$T$13:$T$27,0),MATCH('דיווח פרטני'!C506,גיליון3!$U$12:$X$12,0)))</f>
        <v xml:space="preserve"> </v>
      </c>
      <c r="I506" s="866"/>
      <c r="J506" s="866"/>
      <c r="K506" s="905"/>
    </row>
    <row r="507" spans="1:11" ht="19" thickBot="1" x14ac:dyDescent="0.5">
      <c r="A507" s="866"/>
      <c r="B507" s="866"/>
      <c r="C507" s="866"/>
      <c r="D507" s="866"/>
      <c r="E507" s="867"/>
      <c r="F507" s="866"/>
      <c r="G507" s="866"/>
      <c r="H507" s="869" t="str">
        <f t="array" ref="H507">IF(ISERROR(INDEX(גיליון3!$U$13:$X$27,MATCH('דיווח פרטני'!G507,גיליון3!$T$13:$T$27,0),MATCH('דיווח פרטני'!C507,גיליון3!$U$12:$X$12,0)))," ", INDEX(גיליון3!$U$13:$X$27,MATCH('דיווח פרטני'!G507,גיליון3!$T$13:$T$27,0),MATCH('דיווח פרטני'!C507,גיליון3!$U$12:$X$12,0)))</f>
        <v xml:space="preserve"> </v>
      </c>
      <c r="I507" s="866"/>
      <c r="J507" s="866"/>
      <c r="K507" s="905"/>
    </row>
    <row r="508" spans="1:11" ht="19" thickBot="1" x14ac:dyDescent="0.5">
      <c r="A508" s="866"/>
      <c r="B508" s="866"/>
      <c r="C508" s="866"/>
      <c r="D508" s="866"/>
      <c r="E508" s="867"/>
      <c r="F508" s="866"/>
      <c r="G508" s="866"/>
      <c r="H508" s="869" t="str">
        <f t="array" ref="H508">IF(ISERROR(INDEX(גיליון3!$U$13:$X$27,MATCH('דיווח פרטני'!G508,גיליון3!$T$13:$T$27,0),MATCH('דיווח פרטני'!C508,גיליון3!$U$12:$X$12,0)))," ", INDEX(גיליון3!$U$13:$X$27,MATCH('דיווח פרטני'!G508,גיליון3!$T$13:$T$27,0),MATCH('דיווח פרטני'!C508,גיליון3!$U$12:$X$12,0)))</f>
        <v xml:space="preserve"> </v>
      </c>
      <c r="I508" s="866"/>
      <c r="J508" s="866"/>
      <c r="K508" s="905"/>
    </row>
    <row r="509" spans="1:11" ht="19" thickBot="1" x14ac:dyDescent="0.5">
      <c r="A509" s="866"/>
      <c r="B509" s="866"/>
      <c r="C509" s="866"/>
      <c r="D509" s="866"/>
      <c r="E509" s="867"/>
      <c r="F509" s="866"/>
      <c r="G509" s="866"/>
      <c r="H509" s="869" t="str">
        <f t="array" ref="H509">IF(ISERROR(INDEX(גיליון3!$U$13:$X$27,MATCH('דיווח פרטני'!G509,גיליון3!$T$13:$T$27,0),MATCH('דיווח פרטני'!C509,גיליון3!$U$12:$X$12,0)))," ", INDEX(גיליון3!$U$13:$X$27,MATCH('דיווח פרטני'!G509,גיליון3!$T$13:$T$27,0),MATCH('דיווח פרטני'!C509,גיליון3!$U$12:$X$12,0)))</f>
        <v xml:space="preserve"> </v>
      </c>
      <c r="I509" s="866"/>
      <c r="J509" s="866"/>
      <c r="K509" s="905"/>
    </row>
    <row r="510" spans="1:11" ht="19" thickBot="1" x14ac:dyDescent="0.5">
      <c r="A510" s="866"/>
      <c r="B510" s="866"/>
      <c r="C510" s="866"/>
      <c r="D510" s="866"/>
      <c r="E510" s="867"/>
      <c r="F510" s="866"/>
      <c r="G510" s="866"/>
      <c r="H510" s="869" t="str">
        <f t="array" ref="H510">IF(ISERROR(INDEX(גיליון3!$U$13:$X$27,MATCH('דיווח פרטני'!G510,גיליון3!$T$13:$T$27,0),MATCH('דיווח פרטני'!C510,גיליון3!$U$12:$X$12,0)))," ", INDEX(גיליון3!$U$13:$X$27,MATCH('דיווח פרטני'!G510,גיליון3!$T$13:$T$27,0),MATCH('דיווח פרטני'!C510,גיליון3!$U$12:$X$12,0)))</f>
        <v xml:space="preserve"> </v>
      </c>
      <c r="I510" s="866"/>
      <c r="J510" s="866"/>
      <c r="K510" s="905"/>
    </row>
    <row r="511" spans="1:11" ht="19" thickBot="1" x14ac:dyDescent="0.5">
      <c r="A511" s="866"/>
      <c r="B511" s="866"/>
      <c r="C511" s="866"/>
      <c r="D511" s="866"/>
      <c r="E511" s="867"/>
      <c r="F511" s="866"/>
      <c r="G511" s="866"/>
      <c r="H511" s="869" t="str">
        <f t="array" ref="H511">IF(ISERROR(INDEX(גיליון3!$U$13:$X$27,MATCH('דיווח פרטני'!G511,גיליון3!$T$13:$T$27,0),MATCH('דיווח פרטני'!C511,גיליון3!$U$12:$X$12,0)))," ", INDEX(גיליון3!$U$13:$X$27,MATCH('דיווח פרטני'!G511,גיליון3!$T$13:$T$27,0),MATCH('דיווח פרטני'!C511,גיליון3!$U$12:$X$12,0)))</f>
        <v xml:space="preserve"> </v>
      </c>
      <c r="I511" s="866"/>
      <c r="J511" s="866"/>
      <c r="K511" s="905"/>
    </row>
    <row r="512" spans="1:11" ht="19" thickBot="1" x14ac:dyDescent="0.5">
      <c r="A512" s="866"/>
      <c r="B512" s="866"/>
      <c r="C512" s="866"/>
      <c r="D512" s="866"/>
      <c r="E512" s="867"/>
      <c r="F512" s="866"/>
      <c r="G512" s="866"/>
      <c r="H512" s="869" t="str">
        <f t="array" ref="H512">IF(ISERROR(INDEX(גיליון3!$U$13:$X$27,MATCH('דיווח פרטני'!G512,גיליון3!$T$13:$T$27,0),MATCH('דיווח פרטני'!C512,גיליון3!$U$12:$X$12,0)))," ", INDEX(גיליון3!$U$13:$X$27,MATCH('דיווח פרטני'!G512,גיליון3!$T$13:$T$27,0),MATCH('דיווח פרטני'!C512,גיליון3!$U$12:$X$12,0)))</f>
        <v xml:space="preserve"> </v>
      </c>
      <c r="I512" s="866"/>
      <c r="J512" s="866"/>
      <c r="K512" s="905"/>
    </row>
    <row r="513" spans="1:11" ht="19" thickBot="1" x14ac:dyDescent="0.5">
      <c r="A513" s="866"/>
      <c r="B513" s="866"/>
      <c r="C513" s="866"/>
      <c r="D513" s="866"/>
      <c r="E513" s="867"/>
      <c r="F513" s="866"/>
      <c r="G513" s="866"/>
      <c r="H513" s="869" t="str">
        <f t="array" ref="H513">IF(ISERROR(INDEX(גיליון3!$U$13:$X$27,MATCH('דיווח פרטני'!G513,גיליון3!$T$13:$T$27,0),MATCH('דיווח פרטני'!C513,גיליון3!$U$12:$X$12,0)))," ", INDEX(גיליון3!$U$13:$X$27,MATCH('דיווח פרטני'!G513,גיליון3!$T$13:$T$27,0),MATCH('דיווח פרטני'!C513,גיליון3!$U$12:$X$12,0)))</f>
        <v xml:space="preserve"> </v>
      </c>
      <c r="I513" s="866"/>
      <c r="J513" s="866"/>
      <c r="K513" s="905"/>
    </row>
    <row r="514" spans="1:11" ht="19" thickBot="1" x14ac:dyDescent="0.5">
      <c r="A514" s="866"/>
      <c r="B514" s="866"/>
      <c r="C514" s="866"/>
      <c r="D514" s="866"/>
      <c r="E514" s="867"/>
      <c r="F514" s="866"/>
      <c r="G514" s="866"/>
      <c r="H514" s="869" t="str">
        <f t="array" ref="H514">IF(ISERROR(INDEX(גיליון3!$U$13:$X$27,MATCH('דיווח פרטני'!G514,גיליון3!$T$13:$T$27,0),MATCH('דיווח פרטני'!C514,גיליון3!$U$12:$X$12,0)))," ", INDEX(גיליון3!$U$13:$X$27,MATCH('דיווח פרטני'!G514,גיליון3!$T$13:$T$27,0),MATCH('דיווח פרטני'!C514,גיליון3!$U$12:$X$12,0)))</f>
        <v xml:space="preserve"> </v>
      </c>
      <c r="I514" s="866"/>
      <c r="J514" s="866"/>
      <c r="K514" s="905"/>
    </row>
    <row r="515" spans="1:11" ht="19" thickBot="1" x14ac:dyDescent="0.5">
      <c r="A515" s="866"/>
      <c r="B515" s="866"/>
      <c r="C515" s="866"/>
      <c r="D515" s="866"/>
      <c r="E515" s="867"/>
      <c r="F515" s="866"/>
      <c r="G515" s="866"/>
      <c r="H515" s="869" t="str">
        <f t="array" ref="H515">IF(ISERROR(INDEX(גיליון3!$U$13:$X$27,MATCH('דיווח פרטני'!G515,גיליון3!$T$13:$T$27,0),MATCH('דיווח פרטני'!C515,גיליון3!$U$12:$X$12,0)))," ", INDEX(גיליון3!$U$13:$X$27,MATCH('דיווח פרטני'!G515,גיליון3!$T$13:$T$27,0),MATCH('דיווח פרטני'!C515,גיליון3!$U$12:$X$12,0)))</f>
        <v xml:space="preserve"> </v>
      </c>
      <c r="I515" s="866"/>
      <c r="J515" s="866"/>
      <c r="K515" s="905"/>
    </row>
    <row r="516" spans="1:11" ht="19" thickBot="1" x14ac:dyDescent="0.5">
      <c r="A516" s="866"/>
      <c r="B516" s="866"/>
      <c r="C516" s="866"/>
      <c r="D516" s="866"/>
      <c r="E516" s="867"/>
      <c r="F516" s="866"/>
      <c r="G516" s="866"/>
      <c r="H516" s="869" t="str">
        <f t="array" ref="H516">IF(ISERROR(INDEX(גיליון3!$U$13:$X$27,MATCH('דיווח פרטני'!G516,גיליון3!$T$13:$T$27,0),MATCH('דיווח פרטני'!C516,גיליון3!$U$12:$X$12,0)))," ", INDEX(גיליון3!$U$13:$X$27,MATCH('דיווח פרטני'!G516,גיליון3!$T$13:$T$27,0),MATCH('דיווח פרטני'!C516,גיליון3!$U$12:$X$12,0)))</f>
        <v xml:space="preserve"> </v>
      </c>
      <c r="I516" s="866"/>
      <c r="J516" s="866"/>
      <c r="K516" s="905"/>
    </row>
    <row r="517" spans="1:11" ht="19" thickBot="1" x14ac:dyDescent="0.5">
      <c r="A517" s="866"/>
      <c r="B517" s="866"/>
      <c r="C517" s="866"/>
      <c r="D517" s="866"/>
      <c r="E517" s="867"/>
      <c r="F517" s="866"/>
      <c r="G517" s="866"/>
      <c r="H517" s="869" t="str">
        <f t="array" ref="H517">IF(ISERROR(INDEX(גיליון3!$U$13:$X$27,MATCH('דיווח פרטני'!G517,גיליון3!$T$13:$T$27,0),MATCH('דיווח פרטני'!C517,גיליון3!$U$12:$X$12,0)))," ", INDEX(גיליון3!$U$13:$X$27,MATCH('דיווח פרטני'!G517,גיליון3!$T$13:$T$27,0),MATCH('דיווח פרטני'!C517,גיליון3!$U$12:$X$12,0)))</f>
        <v xml:space="preserve"> </v>
      </c>
      <c r="I517" s="866"/>
      <c r="J517" s="866"/>
      <c r="K517" s="905"/>
    </row>
    <row r="518" spans="1:11" ht="19" thickBot="1" x14ac:dyDescent="0.5">
      <c r="A518" s="866"/>
      <c r="B518" s="866"/>
      <c r="C518" s="866"/>
      <c r="D518" s="866"/>
      <c r="E518" s="867"/>
      <c r="F518" s="866"/>
      <c r="G518" s="866"/>
      <c r="H518" s="869" t="str">
        <f t="array" ref="H518">IF(ISERROR(INDEX(גיליון3!$U$13:$X$27,MATCH('דיווח פרטני'!G518,גיליון3!$T$13:$T$27,0),MATCH('דיווח פרטני'!C518,גיליון3!$U$12:$X$12,0)))," ", INDEX(גיליון3!$U$13:$X$27,MATCH('דיווח פרטני'!G518,גיליון3!$T$13:$T$27,0),MATCH('דיווח פרטני'!C518,גיליון3!$U$12:$X$12,0)))</f>
        <v xml:space="preserve"> </v>
      </c>
      <c r="I518" s="866"/>
      <c r="J518" s="866"/>
      <c r="K518" s="905"/>
    </row>
    <row r="519" spans="1:11" ht="19" thickBot="1" x14ac:dyDescent="0.5">
      <c r="A519" s="866"/>
      <c r="B519" s="866"/>
      <c r="C519" s="866"/>
      <c r="D519" s="866"/>
      <c r="E519" s="867"/>
      <c r="F519" s="866"/>
      <c r="G519" s="866"/>
      <c r="H519" s="869" t="str">
        <f t="array" ref="H519">IF(ISERROR(INDEX(גיליון3!$U$13:$X$27,MATCH('דיווח פרטני'!G519,גיליון3!$T$13:$T$27,0),MATCH('דיווח פרטני'!C519,גיליון3!$U$12:$X$12,0)))," ", INDEX(גיליון3!$U$13:$X$27,MATCH('דיווח פרטני'!G519,גיליון3!$T$13:$T$27,0),MATCH('דיווח פרטני'!C519,גיליון3!$U$12:$X$12,0)))</f>
        <v xml:space="preserve"> </v>
      </c>
      <c r="I519" s="866"/>
      <c r="J519" s="866"/>
      <c r="K519" s="905"/>
    </row>
    <row r="520" spans="1:11" ht="19" thickBot="1" x14ac:dyDescent="0.5">
      <c r="A520" s="866"/>
      <c r="B520" s="866"/>
      <c r="C520" s="866"/>
      <c r="D520" s="866"/>
      <c r="E520" s="867"/>
      <c r="F520" s="866"/>
      <c r="G520" s="866"/>
      <c r="H520" s="869" t="str">
        <f t="array" ref="H520">IF(ISERROR(INDEX(גיליון3!$U$13:$X$27,MATCH('דיווח פרטני'!G520,גיליון3!$T$13:$T$27,0),MATCH('דיווח פרטני'!C520,גיליון3!$U$12:$X$12,0)))," ", INDEX(גיליון3!$U$13:$X$27,MATCH('דיווח פרטני'!G520,גיליון3!$T$13:$T$27,0),MATCH('דיווח פרטני'!C520,גיליון3!$U$12:$X$12,0)))</f>
        <v xml:space="preserve"> </v>
      </c>
      <c r="I520" s="866"/>
      <c r="J520" s="866"/>
      <c r="K520" s="905"/>
    </row>
    <row r="521" spans="1:11" ht="19" thickBot="1" x14ac:dyDescent="0.5">
      <c r="A521" s="866"/>
      <c r="B521" s="866"/>
      <c r="C521" s="866"/>
      <c r="D521" s="866"/>
      <c r="E521" s="867"/>
      <c r="F521" s="866"/>
      <c r="G521" s="866"/>
      <c r="H521" s="869" t="str">
        <f t="array" ref="H521">IF(ISERROR(INDEX(גיליון3!$U$13:$X$27,MATCH('דיווח פרטני'!G521,גיליון3!$T$13:$T$27,0),MATCH('דיווח פרטני'!C521,גיליון3!$U$12:$X$12,0)))," ", INDEX(גיליון3!$U$13:$X$27,MATCH('דיווח פרטני'!G521,גיליון3!$T$13:$T$27,0),MATCH('דיווח פרטני'!C521,גיליון3!$U$12:$X$12,0)))</f>
        <v xml:space="preserve"> </v>
      </c>
      <c r="I521" s="866"/>
      <c r="J521" s="866"/>
      <c r="K521" s="905"/>
    </row>
    <row r="522" spans="1:11" ht="19" thickBot="1" x14ac:dyDescent="0.5">
      <c r="A522" s="866"/>
      <c r="B522" s="866"/>
      <c r="C522" s="866"/>
      <c r="D522" s="866"/>
      <c r="E522" s="867"/>
      <c r="F522" s="866"/>
      <c r="G522" s="866"/>
      <c r="H522" s="869" t="str">
        <f t="array" ref="H522">IF(ISERROR(INDEX(גיליון3!$U$13:$X$27,MATCH('דיווח פרטני'!G522,גיליון3!$T$13:$T$27,0),MATCH('דיווח פרטני'!C522,גיליון3!$U$12:$X$12,0)))," ", INDEX(גיליון3!$U$13:$X$27,MATCH('דיווח פרטני'!G522,גיליון3!$T$13:$T$27,0),MATCH('דיווח פרטני'!C522,גיליון3!$U$12:$X$12,0)))</f>
        <v xml:space="preserve"> </v>
      </c>
      <c r="I522" s="866"/>
      <c r="J522" s="866"/>
      <c r="K522" s="905"/>
    </row>
    <row r="523" spans="1:11" ht="19" thickBot="1" x14ac:dyDescent="0.5">
      <c r="A523" s="866"/>
      <c r="B523" s="866"/>
      <c r="C523" s="866"/>
      <c r="D523" s="866"/>
      <c r="E523" s="867"/>
      <c r="F523" s="866"/>
      <c r="G523" s="866"/>
      <c r="H523" s="869" t="str">
        <f t="array" ref="H523">IF(ISERROR(INDEX(גיליון3!$U$13:$X$27,MATCH('דיווח פרטני'!G523,גיליון3!$T$13:$T$27,0),MATCH('דיווח פרטני'!C523,גיליון3!$U$12:$X$12,0)))," ", INDEX(גיליון3!$U$13:$X$27,MATCH('דיווח פרטני'!G523,גיליון3!$T$13:$T$27,0),MATCH('דיווח פרטני'!C523,גיליון3!$U$12:$X$12,0)))</f>
        <v xml:space="preserve"> </v>
      </c>
      <c r="I523" s="866"/>
      <c r="J523" s="866"/>
      <c r="K523" s="905"/>
    </row>
    <row r="524" spans="1:11" ht="19" thickBot="1" x14ac:dyDescent="0.5">
      <c r="A524" s="866"/>
      <c r="B524" s="866"/>
      <c r="C524" s="866"/>
      <c r="D524" s="866"/>
      <c r="E524" s="867"/>
      <c r="F524" s="866"/>
      <c r="G524" s="866"/>
      <c r="H524" s="869" t="str">
        <f t="array" ref="H524">IF(ISERROR(INDEX(גיליון3!$U$13:$X$27,MATCH('דיווח פרטני'!G524,גיליון3!$T$13:$T$27,0),MATCH('דיווח פרטני'!C524,גיליון3!$U$12:$X$12,0)))," ", INDEX(גיליון3!$U$13:$X$27,MATCH('דיווח פרטני'!G524,גיליון3!$T$13:$T$27,0),MATCH('דיווח פרטני'!C524,גיליון3!$U$12:$X$12,0)))</f>
        <v xml:space="preserve"> </v>
      </c>
      <c r="I524" s="866"/>
      <c r="J524" s="866"/>
      <c r="K524" s="905"/>
    </row>
    <row r="525" spans="1:11" ht="19" thickBot="1" x14ac:dyDescent="0.5">
      <c r="A525" s="866"/>
      <c r="B525" s="866"/>
      <c r="C525" s="866"/>
      <c r="D525" s="866"/>
      <c r="E525" s="867"/>
      <c r="F525" s="866"/>
      <c r="G525" s="866"/>
      <c r="H525" s="869" t="str">
        <f t="array" ref="H525">IF(ISERROR(INDEX(גיליון3!$U$13:$X$27,MATCH('דיווח פרטני'!G525,גיליון3!$T$13:$T$27,0),MATCH('דיווח פרטני'!C525,גיליון3!$U$12:$X$12,0)))," ", INDEX(גיליון3!$U$13:$X$27,MATCH('דיווח פרטני'!G525,גיליון3!$T$13:$T$27,0),MATCH('דיווח פרטני'!C525,גיליון3!$U$12:$X$12,0)))</f>
        <v xml:space="preserve"> </v>
      </c>
      <c r="I525" s="866"/>
      <c r="J525" s="866"/>
      <c r="K525" s="905"/>
    </row>
    <row r="526" spans="1:11" ht="19" thickBot="1" x14ac:dyDescent="0.5">
      <c r="A526" s="866"/>
      <c r="B526" s="866"/>
      <c r="C526" s="866"/>
      <c r="D526" s="866"/>
      <c r="E526" s="867"/>
      <c r="F526" s="866"/>
      <c r="G526" s="866"/>
      <c r="H526" s="869" t="str">
        <f t="array" ref="H526">IF(ISERROR(INDEX(גיליון3!$U$13:$X$27,MATCH('דיווח פרטני'!G526,גיליון3!$T$13:$T$27,0),MATCH('דיווח פרטני'!C526,גיליון3!$U$12:$X$12,0)))," ", INDEX(גיליון3!$U$13:$X$27,MATCH('דיווח פרטני'!G526,גיליון3!$T$13:$T$27,0),MATCH('דיווח פרטני'!C526,גיליון3!$U$12:$X$12,0)))</f>
        <v xml:space="preserve"> </v>
      </c>
      <c r="I526" s="866"/>
      <c r="J526" s="866"/>
      <c r="K526" s="905"/>
    </row>
    <row r="527" spans="1:11" ht="19" thickBot="1" x14ac:dyDescent="0.5">
      <c r="A527" s="866"/>
      <c r="B527" s="866"/>
      <c r="C527" s="866"/>
      <c r="D527" s="866"/>
      <c r="E527" s="867"/>
      <c r="F527" s="866"/>
      <c r="G527" s="866"/>
      <c r="H527" s="869" t="str">
        <f t="array" ref="H527">IF(ISERROR(INDEX(גיליון3!$U$13:$X$27,MATCH('דיווח פרטני'!G527,גיליון3!$T$13:$T$27,0),MATCH('דיווח פרטני'!C527,גיליון3!$U$12:$X$12,0)))," ", INDEX(גיליון3!$U$13:$X$27,MATCH('דיווח פרטני'!G527,גיליון3!$T$13:$T$27,0),MATCH('דיווח פרטני'!C527,גיליון3!$U$12:$X$12,0)))</f>
        <v xml:space="preserve"> </v>
      </c>
      <c r="I527" s="866"/>
      <c r="J527" s="866"/>
      <c r="K527" s="905"/>
    </row>
    <row r="528" spans="1:11" ht="19" thickBot="1" x14ac:dyDescent="0.5">
      <c r="A528" s="866"/>
      <c r="B528" s="866"/>
      <c r="C528" s="866"/>
      <c r="D528" s="866"/>
      <c r="E528" s="867"/>
      <c r="F528" s="866"/>
      <c r="G528" s="866"/>
      <c r="H528" s="869" t="str">
        <f t="array" ref="H528">IF(ISERROR(INDEX(גיליון3!$U$13:$X$27,MATCH('דיווח פרטני'!G528,גיליון3!$T$13:$T$27,0),MATCH('דיווח פרטני'!C528,גיליון3!$U$12:$X$12,0)))," ", INDEX(גיליון3!$U$13:$X$27,MATCH('דיווח פרטני'!G528,גיליון3!$T$13:$T$27,0),MATCH('דיווח פרטני'!C528,גיליון3!$U$12:$X$12,0)))</f>
        <v xml:space="preserve"> </v>
      </c>
      <c r="I528" s="866"/>
      <c r="J528" s="866"/>
      <c r="K528" s="905"/>
    </row>
    <row r="529" spans="1:11" ht="19" thickBot="1" x14ac:dyDescent="0.5">
      <c r="A529" s="866"/>
      <c r="B529" s="866"/>
      <c r="C529" s="866"/>
      <c r="D529" s="866"/>
      <c r="E529" s="867"/>
      <c r="F529" s="866"/>
      <c r="G529" s="866"/>
      <c r="H529" s="869" t="str">
        <f t="array" ref="H529">IF(ISERROR(INDEX(גיליון3!$U$13:$X$27,MATCH('דיווח פרטני'!G529,גיליון3!$T$13:$T$27,0),MATCH('דיווח פרטני'!C529,גיליון3!$U$12:$X$12,0)))," ", INDEX(גיליון3!$U$13:$X$27,MATCH('דיווח פרטני'!G529,גיליון3!$T$13:$T$27,0),MATCH('דיווח פרטני'!C529,גיליון3!$U$12:$X$12,0)))</f>
        <v xml:space="preserve"> </v>
      </c>
      <c r="I529" s="866"/>
      <c r="J529" s="866"/>
      <c r="K529" s="905"/>
    </row>
    <row r="530" spans="1:11" ht="19" thickBot="1" x14ac:dyDescent="0.5">
      <c r="A530" s="866"/>
      <c r="B530" s="866"/>
      <c r="C530" s="866"/>
      <c r="D530" s="866"/>
      <c r="E530" s="867"/>
      <c r="F530" s="866"/>
      <c r="G530" s="866"/>
      <c r="H530" s="869" t="str">
        <f t="array" ref="H530">IF(ISERROR(INDEX(גיליון3!$U$13:$X$27,MATCH('דיווח פרטני'!G530,גיליון3!$T$13:$T$27,0),MATCH('דיווח פרטני'!C530,גיליון3!$U$12:$X$12,0)))," ", INDEX(גיליון3!$U$13:$X$27,MATCH('דיווח פרטני'!G530,גיליון3!$T$13:$T$27,0),MATCH('דיווח פרטני'!C530,גיליון3!$U$12:$X$12,0)))</f>
        <v xml:space="preserve"> </v>
      </c>
      <c r="I530" s="866"/>
      <c r="J530" s="866"/>
      <c r="K530" s="905"/>
    </row>
    <row r="531" spans="1:11" ht="19" thickBot="1" x14ac:dyDescent="0.5">
      <c r="A531" s="866"/>
      <c r="B531" s="866"/>
      <c r="C531" s="866"/>
      <c r="D531" s="866"/>
      <c r="E531" s="867"/>
      <c r="F531" s="866"/>
      <c r="G531" s="866"/>
      <c r="H531" s="869" t="str">
        <f t="array" ref="H531">IF(ISERROR(INDEX(גיליון3!$U$13:$X$27,MATCH('דיווח פרטני'!G531,גיליון3!$T$13:$T$27,0),MATCH('דיווח פרטני'!C531,גיליון3!$U$12:$X$12,0)))," ", INDEX(גיליון3!$U$13:$X$27,MATCH('דיווח פרטני'!G531,גיליון3!$T$13:$T$27,0),MATCH('דיווח פרטני'!C531,גיליון3!$U$12:$X$12,0)))</f>
        <v xml:space="preserve"> </v>
      </c>
      <c r="I531" s="866"/>
      <c r="J531" s="866"/>
      <c r="K531" s="905"/>
    </row>
    <row r="532" spans="1:11" ht="19" thickBot="1" x14ac:dyDescent="0.5">
      <c r="A532" s="866"/>
      <c r="B532" s="866"/>
      <c r="C532" s="866"/>
      <c r="D532" s="866"/>
      <c r="E532" s="867"/>
      <c r="F532" s="866"/>
      <c r="G532" s="866"/>
      <c r="H532" s="869" t="str">
        <f t="array" ref="H532">IF(ISERROR(INDEX(גיליון3!$U$13:$X$27,MATCH('דיווח פרטני'!G532,גיליון3!$T$13:$T$27,0),MATCH('דיווח פרטני'!C532,גיליון3!$U$12:$X$12,0)))," ", INDEX(גיליון3!$U$13:$X$27,MATCH('דיווח פרטני'!G532,גיליון3!$T$13:$T$27,0),MATCH('דיווח פרטני'!C532,גיליון3!$U$12:$X$12,0)))</f>
        <v xml:space="preserve"> </v>
      </c>
      <c r="I532" s="866"/>
      <c r="J532" s="866"/>
      <c r="K532" s="905"/>
    </row>
    <row r="533" spans="1:11" ht="19" thickBot="1" x14ac:dyDescent="0.5">
      <c r="A533" s="866"/>
      <c r="B533" s="866"/>
      <c r="C533" s="866"/>
      <c r="D533" s="866"/>
      <c r="E533" s="867"/>
      <c r="F533" s="866"/>
      <c r="G533" s="866"/>
      <c r="H533" s="869" t="str">
        <f t="array" ref="H533">IF(ISERROR(INDEX(גיליון3!$U$13:$X$27,MATCH('דיווח פרטני'!G533,גיליון3!$T$13:$T$27,0),MATCH('דיווח פרטני'!C533,גיליון3!$U$12:$X$12,0)))," ", INDEX(גיליון3!$U$13:$X$27,MATCH('דיווח פרטני'!G533,גיליון3!$T$13:$T$27,0),MATCH('דיווח פרטני'!C533,גיליון3!$U$12:$X$12,0)))</f>
        <v xml:space="preserve"> </v>
      </c>
      <c r="I533" s="866"/>
      <c r="J533" s="866"/>
      <c r="K533" s="905"/>
    </row>
    <row r="534" spans="1:11" ht="19" thickBot="1" x14ac:dyDescent="0.5">
      <c r="A534" s="866"/>
      <c r="B534" s="866"/>
      <c r="C534" s="866"/>
      <c r="D534" s="866"/>
      <c r="E534" s="867"/>
      <c r="F534" s="866"/>
      <c r="G534" s="866"/>
      <c r="H534" s="869" t="str">
        <f t="array" ref="H534">IF(ISERROR(INDEX(גיליון3!$U$13:$X$27,MATCH('דיווח פרטני'!G534,גיליון3!$T$13:$T$27,0),MATCH('דיווח פרטני'!C534,גיליון3!$U$12:$X$12,0)))," ", INDEX(גיליון3!$U$13:$X$27,MATCH('דיווח פרטני'!G534,גיליון3!$T$13:$T$27,0),MATCH('דיווח פרטני'!C534,גיליון3!$U$12:$X$12,0)))</f>
        <v xml:space="preserve"> </v>
      </c>
      <c r="I534" s="866"/>
      <c r="J534" s="866"/>
      <c r="K534" s="905"/>
    </row>
    <row r="535" spans="1:11" ht="19" thickBot="1" x14ac:dyDescent="0.5">
      <c r="A535" s="866"/>
      <c r="B535" s="866"/>
      <c r="C535" s="866"/>
      <c r="D535" s="866"/>
      <c r="E535" s="867"/>
      <c r="F535" s="866"/>
      <c r="G535" s="866"/>
      <c r="H535" s="869" t="str">
        <f t="array" ref="H535">IF(ISERROR(INDEX(גיליון3!$U$13:$X$27,MATCH('דיווח פרטני'!G535,גיליון3!$T$13:$T$27,0),MATCH('דיווח פרטני'!C535,גיליון3!$U$12:$X$12,0)))," ", INDEX(גיליון3!$U$13:$X$27,MATCH('דיווח פרטני'!G535,גיליון3!$T$13:$T$27,0),MATCH('דיווח פרטני'!C535,גיליון3!$U$12:$X$12,0)))</f>
        <v xml:space="preserve"> </v>
      </c>
      <c r="I535" s="866"/>
      <c r="J535" s="866"/>
      <c r="K535" s="905"/>
    </row>
    <row r="536" spans="1:11" ht="19" thickBot="1" x14ac:dyDescent="0.5">
      <c r="A536" s="866"/>
      <c r="B536" s="866"/>
      <c r="C536" s="866"/>
      <c r="D536" s="866"/>
      <c r="E536" s="867"/>
      <c r="F536" s="866"/>
      <c r="G536" s="866"/>
      <c r="H536" s="869" t="str">
        <f t="array" ref="H536">IF(ISERROR(INDEX(גיליון3!$U$13:$X$27,MATCH('דיווח פרטני'!G536,גיליון3!$T$13:$T$27,0),MATCH('דיווח פרטני'!C536,גיליון3!$U$12:$X$12,0)))," ", INDEX(גיליון3!$U$13:$X$27,MATCH('דיווח פרטני'!G536,גיליון3!$T$13:$T$27,0),MATCH('דיווח פרטני'!C536,גיליון3!$U$12:$X$12,0)))</f>
        <v xml:space="preserve"> </v>
      </c>
      <c r="I536" s="866"/>
      <c r="J536" s="866"/>
      <c r="K536" s="905"/>
    </row>
    <row r="537" spans="1:11" ht="19" thickBot="1" x14ac:dyDescent="0.5">
      <c r="A537" s="866"/>
      <c r="B537" s="866"/>
      <c r="C537" s="866"/>
      <c r="D537" s="866"/>
      <c r="E537" s="867"/>
      <c r="F537" s="866"/>
      <c r="G537" s="866"/>
      <c r="H537" s="869" t="str">
        <f t="array" ref="H537">IF(ISERROR(INDEX(גיליון3!$U$13:$X$27,MATCH('דיווח פרטני'!G537,גיליון3!$T$13:$T$27,0),MATCH('דיווח פרטני'!C537,גיליון3!$U$12:$X$12,0)))," ", INDEX(גיליון3!$U$13:$X$27,MATCH('דיווח פרטני'!G537,גיליון3!$T$13:$T$27,0),MATCH('דיווח פרטני'!C537,גיליון3!$U$12:$X$12,0)))</f>
        <v xml:space="preserve"> </v>
      </c>
      <c r="I537" s="866"/>
      <c r="J537" s="866"/>
      <c r="K537" s="905"/>
    </row>
    <row r="538" spans="1:11" ht="19" thickBot="1" x14ac:dyDescent="0.5">
      <c r="A538" s="866"/>
      <c r="B538" s="866"/>
      <c r="C538" s="866"/>
      <c r="D538" s="866"/>
      <c r="E538" s="867"/>
      <c r="F538" s="866"/>
      <c r="G538" s="866"/>
      <c r="H538" s="869" t="str">
        <f t="array" ref="H538">IF(ISERROR(INDEX(גיליון3!$U$13:$X$27,MATCH('דיווח פרטני'!G538,גיליון3!$T$13:$T$27,0),MATCH('דיווח פרטני'!C538,גיליון3!$U$12:$X$12,0)))," ", INDEX(גיליון3!$U$13:$X$27,MATCH('דיווח פרטני'!G538,גיליון3!$T$13:$T$27,0),MATCH('דיווח פרטני'!C538,גיליון3!$U$12:$X$12,0)))</f>
        <v xml:space="preserve"> </v>
      </c>
      <c r="I538" s="866"/>
      <c r="J538" s="866"/>
      <c r="K538" s="905"/>
    </row>
    <row r="539" spans="1:11" ht="19" thickBot="1" x14ac:dyDescent="0.5">
      <c r="A539" s="866"/>
      <c r="B539" s="866"/>
      <c r="C539" s="866"/>
      <c r="D539" s="866"/>
      <c r="E539" s="867"/>
      <c r="F539" s="866"/>
      <c r="G539" s="866"/>
      <c r="H539" s="869" t="str">
        <f t="array" ref="H539">IF(ISERROR(INDEX(גיליון3!$U$13:$X$27,MATCH('דיווח פרטני'!G539,גיליון3!$T$13:$T$27,0),MATCH('דיווח פרטני'!C539,גיליון3!$U$12:$X$12,0)))," ", INDEX(גיליון3!$U$13:$X$27,MATCH('דיווח פרטני'!G539,גיליון3!$T$13:$T$27,0),MATCH('דיווח פרטני'!C539,גיליון3!$U$12:$X$12,0)))</f>
        <v xml:space="preserve"> </v>
      </c>
      <c r="I539" s="866"/>
      <c r="J539" s="866"/>
      <c r="K539" s="905"/>
    </row>
    <row r="540" spans="1:11" ht="19" thickBot="1" x14ac:dyDescent="0.5">
      <c r="A540" s="866"/>
      <c r="B540" s="866"/>
      <c r="C540" s="866"/>
      <c r="D540" s="866"/>
      <c r="E540" s="867"/>
      <c r="F540" s="866"/>
      <c r="G540" s="866"/>
      <c r="H540" s="869" t="str">
        <f t="array" ref="H540">IF(ISERROR(INDEX(גיליון3!$U$13:$X$27,MATCH('דיווח פרטני'!G540,גיליון3!$T$13:$T$27,0),MATCH('דיווח פרטני'!C540,גיליון3!$U$12:$X$12,0)))," ", INDEX(גיליון3!$U$13:$X$27,MATCH('דיווח פרטני'!G540,גיליון3!$T$13:$T$27,0),MATCH('דיווח פרטני'!C540,גיליון3!$U$12:$X$12,0)))</f>
        <v xml:space="preserve"> </v>
      </c>
      <c r="I540" s="866"/>
      <c r="J540" s="866"/>
      <c r="K540" s="905"/>
    </row>
    <row r="541" spans="1:11" ht="19" thickBot="1" x14ac:dyDescent="0.5">
      <c r="A541" s="866"/>
      <c r="B541" s="866"/>
      <c r="C541" s="866"/>
      <c r="D541" s="866"/>
      <c r="E541" s="867"/>
      <c r="F541" s="866"/>
      <c r="G541" s="866"/>
      <c r="H541" s="869" t="str">
        <f t="array" ref="H541">IF(ISERROR(INDEX(גיליון3!$U$13:$X$27,MATCH('דיווח פרטני'!G541,גיליון3!$T$13:$T$27,0),MATCH('דיווח פרטני'!C541,גיליון3!$U$12:$X$12,0)))," ", INDEX(גיליון3!$U$13:$X$27,MATCH('דיווח פרטני'!G541,גיליון3!$T$13:$T$27,0),MATCH('דיווח פרטני'!C541,גיליון3!$U$12:$X$12,0)))</f>
        <v xml:space="preserve"> </v>
      </c>
      <c r="I541" s="866"/>
      <c r="J541" s="866"/>
      <c r="K541" s="905"/>
    </row>
    <row r="542" spans="1:11" ht="19" thickBot="1" x14ac:dyDescent="0.5">
      <c r="A542" s="866"/>
      <c r="B542" s="866"/>
      <c r="C542" s="866"/>
      <c r="D542" s="866"/>
      <c r="E542" s="867"/>
      <c r="F542" s="866"/>
      <c r="G542" s="866"/>
      <c r="H542" s="869" t="str">
        <f t="array" ref="H542">IF(ISERROR(INDEX(גיליון3!$U$13:$X$27,MATCH('דיווח פרטני'!G542,גיליון3!$T$13:$T$27,0),MATCH('דיווח פרטני'!C542,גיליון3!$U$12:$X$12,0)))," ", INDEX(גיליון3!$U$13:$X$27,MATCH('דיווח פרטני'!G542,גיליון3!$T$13:$T$27,0),MATCH('דיווח פרטני'!C542,גיליון3!$U$12:$X$12,0)))</f>
        <v xml:space="preserve"> </v>
      </c>
      <c r="I542" s="866"/>
      <c r="J542" s="866"/>
      <c r="K542" s="905"/>
    </row>
    <row r="543" spans="1:11" ht="19" thickBot="1" x14ac:dyDescent="0.5">
      <c r="A543" s="866"/>
      <c r="B543" s="866"/>
      <c r="C543" s="866"/>
      <c r="D543" s="866"/>
      <c r="E543" s="867"/>
      <c r="F543" s="866"/>
      <c r="G543" s="866"/>
      <c r="H543" s="869" t="str">
        <f t="array" ref="H543">IF(ISERROR(INDEX(גיליון3!$U$13:$X$27,MATCH('דיווח פרטני'!G543,גיליון3!$T$13:$T$27,0),MATCH('דיווח פרטני'!C543,גיליון3!$U$12:$X$12,0)))," ", INDEX(גיליון3!$U$13:$X$27,MATCH('דיווח פרטני'!G543,גיליון3!$T$13:$T$27,0),MATCH('דיווח פרטני'!C543,גיליון3!$U$12:$X$12,0)))</f>
        <v xml:space="preserve"> </v>
      </c>
      <c r="I543" s="866"/>
      <c r="J543" s="866"/>
      <c r="K543" s="905"/>
    </row>
    <row r="544" spans="1:11" ht="19" thickBot="1" x14ac:dyDescent="0.5">
      <c r="A544" s="866"/>
      <c r="B544" s="866"/>
      <c r="C544" s="866"/>
      <c r="D544" s="866"/>
      <c r="E544" s="867"/>
      <c r="F544" s="866"/>
      <c r="G544" s="866"/>
      <c r="H544" s="869" t="str">
        <f t="array" ref="H544">IF(ISERROR(INDEX(גיליון3!$U$13:$X$27,MATCH('דיווח פרטני'!G544,גיליון3!$T$13:$T$27,0),MATCH('דיווח פרטני'!C544,גיליון3!$U$12:$X$12,0)))," ", INDEX(גיליון3!$U$13:$X$27,MATCH('דיווח פרטני'!G544,גיליון3!$T$13:$T$27,0),MATCH('דיווח פרטני'!C544,גיליון3!$U$12:$X$12,0)))</f>
        <v xml:space="preserve"> </v>
      </c>
      <c r="I544" s="866"/>
      <c r="J544" s="866"/>
      <c r="K544" s="905"/>
    </row>
    <row r="545" spans="1:11" ht="19" thickBot="1" x14ac:dyDescent="0.5">
      <c r="A545" s="866"/>
      <c r="B545" s="866"/>
      <c r="C545" s="866"/>
      <c r="D545" s="866"/>
      <c r="E545" s="867"/>
      <c r="F545" s="866"/>
      <c r="G545" s="866"/>
      <c r="H545" s="869" t="str">
        <f t="array" ref="H545">IF(ISERROR(INDEX(גיליון3!$U$13:$X$27,MATCH('דיווח פרטני'!G545,גיליון3!$T$13:$T$27,0),MATCH('דיווח פרטני'!C545,גיליון3!$U$12:$X$12,0)))," ", INDEX(גיליון3!$U$13:$X$27,MATCH('דיווח פרטני'!G545,גיליון3!$T$13:$T$27,0),MATCH('דיווח פרטני'!C545,גיליון3!$U$12:$X$12,0)))</f>
        <v xml:space="preserve"> </v>
      </c>
      <c r="I545" s="866"/>
      <c r="J545" s="866"/>
      <c r="K545" s="905"/>
    </row>
    <row r="546" spans="1:11" ht="19" thickBot="1" x14ac:dyDescent="0.5">
      <c r="A546" s="866"/>
      <c r="B546" s="866"/>
      <c r="C546" s="866"/>
      <c r="D546" s="866"/>
      <c r="E546" s="867"/>
      <c r="F546" s="866"/>
      <c r="G546" s="866"/>
      <c r="H546" s="869" t="str">
        <f t="array" ref="H546">IF(ISERROR(INDEX(גיליון3!$U$13:$X$27,MATCH('דיווח פרטני'!G546,גיליון3!$T$13:$T$27,0),MATCH('דיווח פרטני'!C546,גיליון3!$U$12:$X$12,0)))," ", INDEX(גיליון3!$U$13:$X$27,MATCH('דיווח פרטני'!G546,גיליון3!$T$13:$T$27,0),MATCH('דיווח פרטני'!C546,גיליון3!$U$12:$X$12,0)))</f>
        <v xml:space="preserve"> </v>
      </c>
      <c r="I546" s="866"/>
      <c r="J546" s="866"/>
      <c r="K546" s="905"/>
    </row>
    <row r="547" spans="1:11" ht="19" thickBot="1" x14ac:dyDescent="0.5">
      <c r="A547" s="866"/>
      <c r="B547" s="866"/>
      <c r="C547" s="866"/>
      <c r="D547" s="866"/>
      <c r="E547" s="867"/>
      <c r="F547" s="866"/>
      <c r="G547" s="866"/>
      <c r="H547" s="869" t="str">
        <f t="array" ref="H547">IF(ISERROR(INDEX(גיליון3!$U$13:$X$27,MATCH('דיווח פרטני'!G547,גיליון3!$T$13:$T$27,0),MATCH('דיווח פרטני'!C547,גיליון3!$U$12:$X$12,0)))," ", INDEX(גיליון3!$U$13:$X$27,MATCH('דיווח פרטני'!G547,גיליון3!$T$13:$T$27,0),MATCH('דיווח פרטני'!C547,גיליון3!$U$12:$X$12,0)))</f>
        <v xml:space="preserve"> </v>
      </c>
      <c r="I547" s="866"/>
      <c r="J547" s="866"/>
      <c r="K547" s="905"/>
    </row>
    <row r="548" spans="1:11" ht="19" thickBot="1" x14ac:dyDescent="0.5">
      <c r="A548" s="866"/>
      <c r="B548" s="866"/>
      <c r="C548" s="866"/>
      <c r="D548" s="866"/>
      <c r="E548" s="867"/>
      <c r="F548" s="866"/>
      <c r="G548" s="866"/>
      <c r="H548" s="869" t="str">
        <f t="array" ref="H548">IF(ISERROR(INDEX(גיליון3!$U$13:$X$27,MATCH('דיווח פרטני'!G548,גיליון3!$T$13:$T$27,0),MATCH('דיווח פרטני'!C548,גיליון3!$U$12:$X$12,0)))," ", INDEX(גיליון3!$U$13:$X$27,MATCH('דיווח פרטני'!G548,גיליון3!$T$13:$T$27,0),MATCH('דיווח פרטני'!C548,גיליון3!$U$12:$X$12,0)))</f>
        <v xml:space="preserve"> </v>
      </c>
      <c r="I548" s="866"/>
      <c r="J548" s="866"/>
      <c r="K548" s="905"/>
    </row>
    <row r="549" spans="1:11" ht="19" thickBot="1" x14ac:dyDescent="0.5">
      <c r="A549" s="866"/>
      <c r="B549" s="866"/>
      <c r="C549" s="866"/>
      <c r="D549" s="866"/>
      <c r="E549" s="867"/>
      <c r="F549" s="866"/>
      <c r="G549" s="866"/>
      <c r="H549" s="869" t="str">
        <f t="array" ref="H549">IF(ISERROR(INDEX(גיליון3!$U$13:$X$27,MATCH('דיווח פרטני'!G549,גיליון3!$T$13:$T$27,0),MATCH('דיווח פרטני'!C549,גיליון3!$U$12:$X$12,0)))," ", INDEX(גיליון3!$U$13:$X$27,MATCH('דיווח פרטני'!G549,גיליון3!$T$13:$T$27,0),MATCH('דיווח פרטני'!C549,גיליון3!$U$12:$X$12,0)))</f>
        <v xml:space="preserve"> </v>
      </c>
      <c r="I549" s="866"/>
      <c r="J549" s="866"/>
      <c r="K549" s="905"/>
    </row>
    <row r="550" spans="1:11" ht="19" thickBot="1" x14ac:dyDescent="0.5">
      <c r="A550" s="866"/>
      <c r="B550" s="866"/>
      <c r="C550" s="866"/>
      <c r="D550" s="866"/>
      <c r="E550" s="867"/>
      <c r="F550" s="866"/>
      <c r="G550" s="866"/>
      <c r="H550" s="869" t="str">
        <f t="array" ref="H550">IF(ISERROR(INDEX(גיליון3!$U$13:$X$27,MATCH('דיווח פרטני'!G550,גיליון3!$T$13:$T$27,0),MATCH('דיווח פרטני'!C550,גיליון3!$U$12:$X$12,0)))," ", INDEX(גיליון3!$U$13:$X$27,MATCH('דיווח פרטני'!G550,גיליון3!$T$13:$T$27,0),MATCH('דיווח פרטני'!C550,גיליון3!$U$12:$X$12,0)))</f>
        <v xml:space="preserve"> </v>
      </c>
      <c r="I550" s="866"/>
      <c r="J550" s="866"/>
      <c r="K550" s="905"/>
    </row>
    <row r="551" spans="1:11" ht="19" thickBot="1" x14ac:dyDescent="0.5">
      <c r="A551" s="866"/>
      <c r="B551" s="866"/>
      <c r="C551" s="866"/>
      <c r="D551" s="866"/>
      <c r="E551" s="867"/>
      <c r="F551" s="866"/>
      <c r="G551" s="866"/>
      <c r="H551" s="869" t="str">
        <f t="array" ref="H551">IF(ISERROR(INDEX(גיליון3!$U$13:$X$27,MATCH('דיווח פרטני'!G551,גיליון3!$T$13:$T$27,0),MATCH('דיווח פרטני'!C551,גיליון3!$U$12:$X$12,0)))," ", INDEX(גיליון3!$U$13:$X$27,MATCH('דיווח פרטני'!G551,גיליון3!$T$13:$T$27,0),MATCH('דיווח פרטני'!C551,גיליון3!$U$12:$X$12,0)))</f>
        <v xml:space="preserve"> </v>
      </c>
      <c r="I551" s="866"/>
      <c r="J551" s="866"/>
      <c r="K551" s="905"/>
    </row>
    <row r="552" spans="1:11" ht="19" thickBot="1" x14ac:dyDescent="0.5">
      <c r="A552" s="866"/>
      <c r="B552" s="866"/>
      <c r="C552" s="866"/>
      <c r="D552" s="866"/>
      <c r="E552" s="867"/>
      <c r="F552" s="866"/>
      <c r="G552" s="866"/>
      <c r="H552" s="869" t="str">
        <f t="array" ref="H552">IF(ISERROR(INDEX(גיליון3!$U$13:$X$27,MATCH('דיווח פרטני'!G552,גיליון3!$T$13:$T$27,0),MATCH('דיווח פרטני'!C552,גיליון3!$U$12:$X$12,0)))," ", INDEX(גיליון3!$U$13:$X$27,MATCH('דיווח פרטני'!G552,גיליון3!$T$13:$T$27,0),MATCH('דיווח פרטני'!C552,גיליון3!$U$12:$X$12,0)))</f>
        <v xml:space="preserve"> </v>
      </c>
      <c r="I552" s="866"/>
      <c r="J552" s="866"/>
      <c r="K552" s="905"/>
    </row>
    <row r="553" spans="1:11" ht="19" thickBot="1" x14ac:dyDescent="0.5">
      <c r="A553" s="866"/>
      <c r="B553" s="866"/>
      <c r="C553" s="866"/>
      <c r="D553" s="866"/>
      <c r="E553" s="867"/>
      <c r="F553" s="866"/>
      <c r="G553" s="866"/>
      <c r="H553" s="869" t="str">
        <f t="array" ref="H553">IF(ISERROR(INDEX(גיליון3!$U$13:$X$27,MATCH('דיווח פרטני'!G553,גיליון3!$T$13:$T$27,0),MATCH('דיווח פרטני'!C553,גיליון3!$U$12:$X$12,0)))," ", INDEX(גיליון3!$U$13:$X$27,MATCH('דיווח פרטני'!G553,גיליון3!$T$13:$T$27,0),MATCH('דיווח פרטני'!C553,גיליון3!$U$12:$X$12,0)))</f>
        <v xml:space="preserve"> </v>
      </c>
      <c r="I553" s="866"/>
      <c r="J553" s="866"/>
      <c r="K553" s="905"/>
    </row>
    <row r="554" spans="1:11" ht="19" thickBot="1" x14ac:dyDescent="0.5">
      <c r="A554" s="866"/>
      <c r="B554" s="866"/>
      <c r="C554" s="866"/>
      <c r="D554" s="866"/>
      <c r="E554" s="867"/>
      <c r="F554" s="866"/>
      <c r="G554" s="866"/>
      <c r="H554" s="869" t="str">
        <f t="array" ref="H554">IF(ISERROR(INDEX(גיליון3!$U$13:$X$27,MATCH('דיווח פרטני'!G554,גיליון3!$T$13:$T$27,0),MATCH('דיווח פרטני'!C554,גיליון3!$U$12:$X$12,0)))," ", INDEX(גיליון3!$U$13:$X$27,MATCH('דיווח פרטני'!G554,גיליון3!$T$13:$T$27,0),MATCH('דיווח פרטני'!C554,גיליון3!$U$12:$X$12,0)))</f>
        <v xml:space="preserve"> </v>
      </c>
      <c r="I554" s="866"/>
      <c r="J554" s="866"/>
      <c r="K554" s="905"/>
    </row>
    <row r="555" spans="1:11" ht="19" thickBot="1" x14ac:dyDescent="0.5">
      <c r="A555" s="866"/>
      <c r="B555" s="866"/>
      <c r="C555" s="866"/>
      <c r="D555" s="866"/>
      <c r="E555" s="867"/>
      <c r="F555" s="866"/>
      <c r="G555" s="866"/>
      <c r="H555" s="869" t="str">
        <f t="array" ref="H555">IF(ISERROR(INDEX(גיליון3!$U$13:$X$27,MATCH('דיווח פרטני'!G555,גיליון3!$T$13:$T$27,0),MATCH('דיווח פרטני'!C555,גיליון3!$U$12:$X$12,0)))," ", INDEX(גיליון3!$U$13:$X$27,MATCH('דיווח פרטני'!G555,גיליון3!$T$13:$T$27,0),MATCH('דיווח פרטני'!C555,גיליון3!$U$12:$X$12,0)))</f>
        <v xml:space="preserve"> </v>
      </c>
      <c r="I555" s="866"/>
      <c r="J555" s="866"/>
      <c r="K555" s="905"/>
    </row>
    <row r="556" spans="1:11" ht="19" thickBot="1" x14ac:dyDescent="0.5">
      <c r="A556" s="866"/>
      <c r="B556" s="866"/>
      <c r="C556" s="866"/>
      <c r="D556" s="866"/>
      <c r="E556" s="867"/>
      <c r="F556" s="866"/>
      <c r="G556" s="866"/>
      <c r="H556" s="869" t="str">
        <f t="array" ref="H556">IF(ISERROR(INDEX(גיליון3!$U$13:$X$27,MATCH('דיווח פרטני'!G556,גיליון3!$T$13:$T$27,0),MATCH('דיווח פרטני'!C556,גיליון3!$U$12:$X$12,0)))," ", INDEX(גיליון3!$U$13:$X$27,MATCH('דיווח פרטני'!G556,גיליון3!$T$13:$T$27,0),MATCH('דיווח פרטני'!C556,גיליון3!$U$12:$X$12,0)))</f>
        <v xml:space="preserve"> </v>
      </c>
      <c r="I556" s="866"/>
      <c r="J556" s="866"/>
      <c r="K556" s="905"/>
    </row>
    <row r="557" spans="1:11" ht="19" thickBot="1" x14ac:dyDescent="0.5">
      <c r="A557" s="866"/>
      <c r="B557" s="866"/>
      <c r="C557" s="866"/>
      <c r="D557" s="866"/>
      <c r="E557" s="867"/>
      <c r="F557" s="866"/>
      <c r="G557" s="866"/>
      <c r="H557" s="869" t="str">
        <f t="array" ref="H557">IF(ISERROR(INDEX(גיליון3!$U$13:$X$27,MATCH('דיווח פרטני'!G557,גיליון3!$T$13:$T$27,0),MATCH('דיווח פרטני'!C557,גיליון3!$U$12:$X$12,0)))," ", INDEX(גיליון3!$U$13:$X$27,MATCH('דיווח פרטני'!G557,גיליון3!$T$13:$T$27,0),MATCH('דיווח פרטני'!C557,גיליון3!$U$12:$X$12,0)))</f>
        <v xml:space="preserve"> </v>
      </c>
      <c r="I557" s="866"/>
      <c r="J557" s="866"/>
      <c r="K557" s="905"/>
    </row>
    <row r="558" spans="1:11" ht="19" thickBot="1" x14ac:dyDescent="0.5">
      <c r="A558" s="866"/>
      <c r="B558" s="866"/>
      <c r="C558" s="866"/>
      <c r="D558" s="866"/>
      <c r="E558" s="867"/>
      <c r="F558" s="866"/>
      <c r="G558" s="866"/>
      <c r="H558" s="869" t="str">
        <f t="array" ref="H558">IF(ISERROR(INDEX(גיליון3!$U$13:$X$27,MATCH('דיווח פרטני'!G558,גיליון3!$T$13:$T$27,0),MATCH('דיווח פרטני'!C558,גיליון3!$U$12:$X$12,0)))," ", INDEX(גיליון3!$U$13:$X$27,MATCH('דיווח פרטני'!G558,גיליון3!$T$13:$T$27,0),MATCH('דיווח פרטני'!C558,גיליון3!$U$12:$X$12,0)))</f>
        <v xml:space="preserve"> </v>
      </c>
      <c r="I558" s="866"/>
      <c r="J558" s="866"/>
      <c r="K558" s="905"/>
    </row>
    <row r="559" spans="1:11" ht="19" thickBot="1" x14ac:dyDescent="0.5">
      <c r="A559" s="866"/>
      <c r="B559" s="866"/>
      <c r="C559" s="866"/>
      <c r="D559" s="866"/>
      <c r="E559" s="867"/>
      <c r="F559" s="866"/>
      <c r="G559" s="866"/>
      <c r="H559" s="869" t="str">
        <f t="array" ref="H559">IF(ISERROR(INDEX(גיליון3!$U$13:$X$27,MATCH('דיווח פרטני'!G559,גיליון3!$T$13:$T$27,0),MATCH('דיווח פרטני'!C559,גיליון3!$U$12:$X$12,0)))," ", INDEX(גיליון3!$U$13:$X$27,MATCH('דיווח פרטני'!G559,גיליון3!$T$13:$T$27,0),MATCH('דיווח פרטני'!C559,גיליון3!$U$12:$X$12,0)))</f>
        <v xml:space="preserve"> </v>
      </c>
      <c r="I559" s="866"/>
      <c r="J559" s="866"/>
      <c r="K559" s="905"/>
    </row>
    <row r="560" spans="1:11" ht="19" thickBot="1" x14ac:dyDescent="0.5">
      <c r="A560" s="866"/>
      <c r="B560" s="866"/>
      <c r="C560" s="866"/>
      <c r="D560" s="866"/>
      <c r="E560" s="867"/>
      <c r="F560" s="866"/>
      <c r="G560" s="866"/>
      <c r="H560" s="869" t="str">
        <f t="array" ref="H560">IF(ISERROR(INDEX(גיליון3!$U$13:$X$27,MATCH('דיווח פרטני'!G560,גיליון3!$T$13:$T$27,0),MATCH('דיווח פרטני'!C560,גיליון3!$U$12:$X$12,0)))," ", INDEX(גיליון3!$U$13:$X$27,MATCH('דיווח פרטני'!G560,גיליון3!$T$13:$T$27,0),MATCH('דיווח פרטני'!C560,גיליון3!$U$12:$X$12,0)))</f>
        <v xml:space="preserve"> </v>
      </c>
      <c r="I560" s="866"/>
      <c r="J560" s="866"/>
      <c r="K560" s="905"/>
    </row>
    <row r="561" spans="1:11" ht="19" thickBot="1" x14ac:dyDescent="0.5">
      <c r="A561" s="866"/>
      <c r="B561" s="866"/>
      <c r="C561" s="866"/>
      <c r="D561" s="866"/>
      <c r="E561" s="867"/>
      <c r="F561" s="866"/>
      <c r="G561" s="866"/>
      <c r="H561" s="869" t="str">
        <f t="array" ref="H561">IF(ISERROR(INDEX(גיליון3!$U$13:$X$27,MATCH('דיווח פרטני'!G561,גיליון3!$T$13:$T$27,0),MATCH('דיווח פרטני'!C561,גיליון3!$U$12:$X$12,0)))," ", INDEX(גיליון3!$U$13:$X$27,MATCH('דיווח פרטני'!G561,גיליון3!$T$13:$T$27,0),MATCH('דיווח פרטני'!C561,גיליון3!$U$12:$X$12,0)))</f>
        <v xml:space="preserve"> </v>
      </c>
      <c r="I561" s="866"/>
      <c r="J561" s="866"/>
      <c r="K561" s="905"/>
    </row>
    <row r="562" spans="1:11" ht="19" thickBot="1" x14ac:dyDescent="0.5">
      <c r="A562" s="866"/>
      <c r="B562" s="866"/>
      <c r="C562" s="866"/>
      <c r="D562" s="866"/>
      <c r="E562" s="867"/>
      <c r="F562" s="866"/>
      <c r="G562" s="866"/>
      <c r="H562" s="869" t="str">
        <f t="array" ref="H562">IF(ISERROR(INDEX(גיליון3!$U$13:$X$27,MATCH('דיווח פרטני'!G562,גיליון3!$T$13:$T$27,0),MATCH('דיווח פרטני'!C562,גיליון3!$U$12:$X$12,0)))," ", INDEX(גיליון3!$U$13:$X$27,MATCH('דיווח פרטני'!G562,גיליון3!$T$13:$T$27,0),MATCH('דיווח פרטני'!C562,גיליון3!$U$12:$X$12,0)))</f>
        <v xml:space="preserve"> </v>
      </c>
      <c r="I562" s="866"/>
      <c r="J562" s="866"/>
      <c r="K562" s="905"/>
    </row>
    <row r="563" spans="1:11" ht="19" thickBot="1" x14ac:dyDescent="0.5">
      <c r="A563" s="866"/>
      <c r="B563" s="866"/>
      <c r="C563" s="866"/>
      <c r="D563" s="866"/>
      <c r="E563" s="867"/>
      <c r="F563" s="866"/>
      <c r="G563" s="866"/>
      <c r="H563" s="869" t="str">
        <f t="array" ref="H563">IF(ISERROR(INDEX(גיליון3!$U$13:$X$27,MATCH('דיווח פרטני'!G563,גיליון3!$T$13:$T$27,0),MATCH('דיווח פרטני'!C563,גיליון3!$U$12:$X$12,0)))," ", INDEX(גיליון3!$U$13:$X$27,MATCH('דיווח פרטני'!G563,גיליון3!$T$13:$T$27,0),MATCH('דיווח פרטני'!C563,גיליון3!$U$12:$X$12,0)))</f>
        <v xml:space="preserve"> </v>
      </c>
      <c r="I563" s="866"/>
      <c r="J563" s="866"/>
      <c r="K563" s="905"/>
    </row>
    <row r="564" spans="1:11" ht="19" thickBot="1" x14ac:dyDescent="0.5">
      <c r="A564" s="866"/>
      <c r="B564" s="866"/>
      <c r="C564" s="866"/>
      <c r="D564" s="866"/>
      <c r="E564" s="867"/>
      <c r="F564" s="866"/>
      <c r="G564" s="866"/>
      <c r="H564" s="869" t="str">
        <f t="array" ref="H564">IF(ISERROR(INDEX(גיליון3!$U$13:$X$27,MATCH('דיווח פרטני'!G564,גיליון3!$T$13:$T$27,0),MATCH('דיווח פרטני'!C564,גיליון3!$U$12:$X$12,0)))," ", INDEX(גיליון3!$U$13:$X$27,MATCH('דיווח פרטני'!G564,גיליון3!$T$13:$T$27,0),MATCH('דיווח פרטני'!C564,גיליון3!$U$12:$X$12,0)))</f>
        <v xml:space="preserve"> </v>
      </c>
      <c r="I564" s="866"/>
      <c r="J564" s="866"/>
      <c r="K564" s="905"/>
    </row>
    <row r="565" spans="1:11" ht="19" thickBot="1" x14ac:dyDescent="0.5">
      <c r="A565" s="866"/>
      <c r="B565" s="866"/>
      <c r="C565" s="866"/>
      <c r="D565" s="866"/>
      <c r="E565" s="867"/>
      <c r="F565" s="866"/>
      <c r="G565" s="866"/>
      <c r="H565" s="869" t="str">
        <f t="array" ref="H565">IF(ISERROR(INDEX(גיליון3!$U$13:$X$27,MATCH('דיווח פרטני'!G565,גיליון3!$T$13:$T$27,0),MATCH('דיווח פרטני'!C565,גיליון3!$U$12:$X$12,0)))," ", INDEX(גיליון3!$U$13:$X$27,MATCH('דיווח פרטני'!G565,גיליון3!$T$13:$T$27,0),MATCH('דיווח פרטני'!C565,גיליון3!$U$12:$X$12,0)))</f>
        <v xml:space="preserve"> </v>
      </c>
      <c r="I565" s="866"/>
      <c r="J565" s="866"/>
      <c r="K565" s="905"/>
    </row>
    <row r="566" spans="1:11" ht="19" thickBot="1" x14ac:dyDescent="0.5">
      <c r="A566" s="866"/>
      <c r="B566" s="866"/>
      <c r="C566" s="866"/>
      <c r="D566" s="866"/>
      <c r="E566" s="867"/>
      <c r="F566" s="866"/>
      <c r="G566" s="866"/>
      <c r="H566" s="869" t="str">
        <f t="array" ref="H566">IF(ISERROR(INDEX(גיליון3!$U$13:$X$27,MATCH('דיווח פרטני'!G566,גיליון3!$T$13:$T$27,0),MATCH('דיווח פרטני'!C566,גיליון3!$U$12:$X$12,0)))," ", INDEX(גיליון3!$U$13:$X$27,MATCH('דיווח פרטני'!G566,גיליון3!$T$13:$T$27,0),MATCH('דיווח פרטני'!C566,גיליון3!$U$12:$X$12,0)))</f>
        <v xml:space="preserve"> </v>
      </c>
      <c r="I566" s="866"/>
      <c r="J566" s="866"/>
      <c r="K566" s="905"/>
    </row>
    <row r="567" spans="1:11" ht="19" thickBot="1" x14ac:dyDescent="0.5">
      <c r="A567" s="866"/>
      <c r="B567" s="866"/>
      <c r="C567" s="866"/>
      <c r="D567" s="866"/>
      <c r="E567" s="867"/>
      <c r="F567" s="866"/>
      <c r="G567" s="866"/>
      <c r="H567" s="869" t="str">
        <f t="array" ref="H567">IF(ISERROR(INDEX(גיליון3!$U$13:$X$27,MATCH('דיווח פרטני'!G567,גיליון3!$T$13:$T$27,0),MATCH('דיווח פרטני'!C567,גיליון3!$U$12:$X$12,0)))," ", INDEX(גיליון3!$U$13:$X$27,MATCH('דיווח פרטני'!G567,גיליון3!$T$13:$T$27,0),MATCH('דיווח פרטני'!C567,גיליון3!$U$12:$X$12,0)))</f>
        <v xml:space="preserve"> </v>
      </c>
      <c r="I567" s="866"/>
      <c r="J567" s="866"/>
      <c r="K567" s="905"/>
    </row>
    <row r="568" spans="1:11" ht="19" thickBot="1" x14ac:dyDescent="0.5">
      <c r="A568" s="866"/>
      <c r="B568" s="866"/>
      <c r="C568" s="866"/>
      <c r="D568" s="866"/>
      <c r="E568" s="867"/>
      <c r="F568" s="866"/>
      <c r="G568" s="866"/>
      <c r="H568" s="869" t="str">
        <f t="array" ref="H568">IF(ISERROR(INDEX(גיליון3!$U$13:$X$27,MATCH('דיווח פרטני'!G568,גיליון3!$T$13:$T$27,0),MATCH('דיווח פרטני'!C568,גיליון3!$U$12:$X$12,0)))," ", INDEX(גיליון3!$U$13:$X$27,MATCH('דיווח פרטני'!G568,גיליון3!$T$13:$T$27,0),MATCH('דיווח פרטני'!C568,גיליון3!$U$12:$X$12,0)))</f>
        <v xml:space="preserve"> </v>
      </c>
      <c r="I568" s="866"/>
      <c r="J568" s="866"/>
      <c r="K568" s="905"/>
    </row>
    <row r="569" spans="1:11" ht="19" thickBot="1" x14ac:dyDescent="0.5">
      <c r="A569" s="866"/>
      <c r="B569" s="866"/>
      <c r="C569" s="866"/>
      <c r="D569" s="866"/>
      <c r="E569" s="867"/>
      <c r="F569" s="866"/>
      <c r="G569" s="866"/>
      <c r="H569" s="869" t="str">
        <f t="array" ref="H569">IF(ISERROR(INDEX(גיליון3!$U$13:$X$27,MATCH('דיווח פרטני'!G569,גיליון3!$T$13:$T$27,0),MATCH('דיווח פרטני'!C569,גיליון3!$U$12:$X$12,0)))," ", INDEX(גיליון3!$U$13:$X$27,MATCH('דיווח פרטני'!G569,גיליון3!$T$13:$T$27,0),MATCH('דיווח פרטני'!C569,גיליון3!$U$12:$X$12,0)))</f>
        <v xml:space="preserve"> </v>
      </c>
      <c r="I569" s="866"/>
      <c r="J569" s="866"/>
      <c r="K569" s="905"/>
    </row>
    <row r="570" spans="1:11" ht="19" thickBot="1" x14ac:dyDescent="0.5">
      <c r="A570" s="866"/>
      <c r="B570" s="866"/>
      <c r="C570" s="866"/>
      <c r="D570" s="866"/>
      <c r="E570" s="867"/>
      <c r="F570" s="866"/>
      <c r="G570" s="866"/>
      <c r="H570" s="869" t="str">
        <f t="array" ref="H570">IF(ISERROR(INDEX(גיליון3!$U$13:$X$27,MATCH('דיווח פרטני'!G570,גיליון3!$T$13:$T$27,0),MATCH('דיווח פרטני'!C570,גיליון3!$U$12:$X$12,0)))," ", INDEX(גיליון3!$U$13:$X$27,MATCH('דיווח פרטני'!G570,גיליון3!$T$13:$T$27,0),MATCH('דיווח פרטני'!C570,גיליון3!$U$12:$X$12,0)))</f>
        <v xml:space="preserve"> </v>
      </c>
      <c r="I570" s="866"/>
      <c r="J570" s="866"/>
      <c r="K570" s="905"/>
    </row>
    <row r="571" spans="1:11" ht="19" thickBot="1" x14ac:dyDescent="0.5">
      <c r="A571" s="866"/>
      <c r="B571" s="866"/>
      <c r="C571" s="866"/>
      <c r="D571" s="866"/>
      <c r="E571" s="867"/>
      <c r="F571" s="866"/>
      <c r="G571" s="866"/>
      <c r="H571" s="869" t="str">
        <f t="array" ref="H571">IF(ISERROR(INDEX(גיליון3!$U$13:$X$27,MATCH('דיווח פרטני'!G571,גיליון3!$T$13:$T$27,0),MATCH('דיווח פרטני'!C571,גיליון3!$U$12:$X$12,0)))," ", INDEX(גיליון3!$U$13:$X$27,MATCH('דיווח פרטני'!G571,גיליון3!$T$13:$T$27,0),MATCH('דיווח פרטני'!C571,גיליון3!$U$12:$X$12,0)))</f>
        <v xml:space="preserve"> </v>
      </c>
      <c r="I571" s="866"/>
      <c r="J571" s="866"/>
      <c r="K571" s="905"/>
    </row>
    <row r="572" spans="1:11" ht="19" thickBot="1" x14ac:dyDescent="0.5">
      <c r="A572" s="866"/>
      <c r="B572" s="866"/>
      <c r="C572" s="866"/>
      <c r="D572" s="866"/>
      <c r="E572" s="867"/>
      <c r="F572" s="866"/>
      <c r="G572" s="866"/>
      <c r="H572" s="869" t="str">
        <f t="array" ref="H572">IF(ISERROR(INDEX(גיליון3!$U$13:$X$27,MATCH('דיווח פרטני'!G572,גיליון3!$T$13:$T$27,0),MATCH('דיווח פרטני'!C572,גיליון3!$U$12:$X$12,0)))," ", INDEX(גיליון3!$U$13:$X$27,MATCH('דיווח פרטני'!G572,גיליון3!$T$13:$T$27,0),MATCH('דיווח פרטני'!C572,גיליון3!$U$12:$X$12,0)))</f>
        <v xml:space="preserve"> </v>
      </c>
      <c r="I572" s="866"/>
      <c r="J572" s="866"/>
      <c r="K572" s="905"/>
    </row>
    <row r="573" spans="1:11" ht="19" thickBot="1" x14ac:dyDescent="0.5">
      <c r="A573" s="866"/>
      <c r="B573" s="866"/>
      <c r="C573" s="866"/>
      <c r="D573" s="866"/>
      <c r="E573" s="867"/>
      <c r="F573" s="866"/>
      <c r="G573" s="866"/>
      <c r="H573" s="869" t="str">
        <f t="array" ref="H573">IF(ISERROR(INDEX(גיליון3!$U$13:$X$27,MATCH('דיווח פרטני'!G573,גיליון3!$T$13:$T$27,0),MATCH('דיווח פרטני'!C573,גיליון3!$U$12:$X$12,0)))," ", INDEX(גיליון3!$U$13:$X$27,MATCH('דיווח פרטני'!G573,גיליון3!$T$13:$T$27,0),MATCH('דיווח פרטני'!C573,גיליון3!$U$12:$X$12,0)))</f>
        <v xml:space="preserve"> </v>
      </c>
      <c r="I573" s="866"/>
      <c r="J573" s="866"/>
      <c r="K573" s="905"/>
    </row>
    <row r="574" spans="1:11" ht="19" thickBot="1" x14ac:dyDescent="0.5">
      <c r="A574" s="866"/>
      <c r="B574" s="866"/>
      <c r="C574" s="866"/>
      <c r="D574" s="866"/>
      <c r="E574" s="867"/>
      <c r="F574" s="866"/>
      <c r="G574" s="866"/>
      <c r="H574" s="869" t="str">
        <f t="array" ref="H574">IF(ISERROR(INDEX(גיליון3!$U$13:$X$27,MATCH('דיווח פרטני'!G574,גיליון3!$T$13:$T$27,0),MATCH('דיווח פרטני'!C574,גיליון3!$U$12:$X$12,0)))," ", INDEX(גיליון3!$U$13:$X$27,MATCH('דיווח פרטני'!G574,גיליון3!$T$13:$T$27,0),MATCH('דיווח פרטני'!C574,גיליון3!$U$12:$X$12,0)))</f>
        <v xml:space="preserve"> </v>
      </c>
      <c r="I574" s="866"/>
      <c r="J574" s="866"/>
      <c r="K574" s="905"/>
    </row>
    <row r="575" spans="1:11" ht="19" thickBot="1" x14ac:dyDescent="0.5">
      <c r="A575" s="866"/>
      <c r="B575" s="866"/>
      <c r="C575" s="866"/>
      <c r="D575" s="866"/>
      <c r="E575" s="867"/>
      <c r="F575" s="866"/>
      <c r="G575" s="866"/>
      <c r="H575" s="869" t="str">
        <f t="array" ref="H575">IF(ISERROR(INDEX(גיליון3!$U$13:$X$27,MATCH('דיווח פרטני'!G575,גיליון3!$T$13:$T$27,0),MATCH('דיווח פרטני'!C575,גיליון3!$U$12:$X$12,0)))," ", INDEX(גיליון3!$U$13:$X$27,MATCH('דיווח פרטני'!G575,גיליון3!$T$13:$T$27,0),MATCH('דיווח פרטני'!C575,גיליון3!$U$12:$X$12,0)))</f>
        <v xml:space="preserve"> </v>
      </c>
      <c r="I575" s="866"/>
      <c r="J575" s="866"/>
      <c r="K575" s="905"/>
    </row>
    <row r="576" spans="1:11" ht="19" thickBot="1" x14ac:dyDescent="0.5">
      <c r="A576" s="866"/>
      <c r="B576" s="866"/>
      <c r="C576" s="866"/>
      <c r="D576" s="866"/>
      <c r="E576" s="867"/>
      <c r="F576" s="866"/>
      <c r="G576" s="866"/>
      <c r="H576" s="869" t="str">
        <f t="array" ref="H576">IF(ISERROR(INDEX(גיליון3!$U$13:$X$27,MATCH('דיווח פרטני'!G576,גיליון3!$T$13:$T$27,0),MATCH('דיווח פרטני'!C576,גיליון3!$U$12:$X$12,0)))," ", INDEX(גיליון3!$U$13:$X$27,MATCH('דיווח פרטני'!G576,גיליון3!$T$13:$T$27,0),MATCH('דיווח פרטני'!C576,גיליון3!$U$12:$X$12,0)))</f>
        <v xml:space="preserve"> </v>
      </c>
      <c r="I576" s="866"/>
      <c r="J576" s="866"/>
      <c r="K576" s="905"/>
    </row>
    <row r="577" spans="1:11" ht="19" thickBot="1" x14ac:dyDescent="0.5">
      <c r="A577" s="866"/>
      <c r="B577" s="866"/>
      <c r="C577" s="866"/>
      <c r="D577" s="866"/>
      <c r="E577" s="867"/>
      <c r="F577" s="866"/>
      <c r="G577" s="866"/>
      <c r="H577" s="869" t="str">
        <f t="array" ref="H577">IF(ISERROR(INDEX(גיליון3!$U$13:$X$27,MATCH('דיווח פרטני'!G577,גיליון3!$T$13:$T$27,0),MATCH('דיווח פרטני'!C577,גיליון3!$U$12:$X$12,0)))," ", INDEX(גיליון3!$U$13:$X$27,MATCH('דיווח פרטני'!G577,גיליון3!$T$13:$T$27,0),MATCH('דיווח פרטני'!C577,גיליון3!$U$12:$X$12,0)))</f>
        <v xml:space="preserve"> </v>
      </c>
      <c r="I577" s="866"/>
      <c r="J577" s="866"/>
      <c r="K577" s="905"/>
    </row>
    <row r="578" spans="1:11" ht="19" thickBot="1" x14ac:dyDescent="0.5">
      <c r="A578" s="866"/>
      <c r="B578" s="866"/>
      <c r="C578" s="866"/>
      <c r="D578" s="866"/>
      <c r="E578" s="867"/>
      <c r="F578" s="866"/>
      <c r="G578" s="866"/>
      <c r="H578" s="869" t="str">
        <f t="array" ref="H578">IF(ISERROR(INDEX(גיליון3!$U$13:$X$27,MATCH('דיווח פרטני'!G578,גיליון3!$T$13:$T$27,0),MATCH('דיווח פרטני'!C578,גיליון3!$U$12:$X$12,0)))," ", INDEX(גיליון3!$U$13:$X$27,MATCH('דיווח פרטני'!G578,גיליון3!$T$13:$T$27,0),MATCH('דיווח פרטני'!C578,גיליון3!$U$12:$X$12,0)))</f>
        <v xml:space="preserve"> </v>
      </c>
      <c r="I578" s="866"/>
      <c r="J578" s="866"/>
      <c r="K578" s="905"/>
    </row>
    <row r="579" spans="1:11" ht="19" thickBot="1" x14ac:dyDescent="0.5">
      <c r="A579" s="866"/>
      <c r="B579" s="866"/>
      <c r="C579" s="866"/>
      <c r="D579" s="866"/>
      <c r="E579" s="867"/>
      <c r="F579" s="866"/>
      <c r="G579" s="866"/>
      <c r="H579" s="869" t="str">
        <f t="array" ref="H579">IF(ISERROR(INDEX(גיליון3!$U$13:$X$27,MATCH('דיווח פרטני'!G579,גיליון3!$T$13:$T$27,0),MATCH('דיווח פרטני'!C579,גיליון3!$U$12:$X$12,0)))," ", INDEX(גיליון3!$U$13:$X$27,MATCH('דיווח פרטני'!G579,גיליון3!$T$13:$T$27,0),MATCH('דיווח פרטני'!C579,גיליון3!$U$12:$X$12,0)))</f>
        <v xml:space="preserve"> </v>
      </c>
      <c r="I579" s="866"/>
      <c r="J579" s="866"/>
      <c r="K579" s="905"/>
    </row>
    <row r="580" spans="1:11" ht="19" thickBot="1" x14ac:dyDescent="0.5">
      <c r="A580" s="866"/>
      <c r="B580" s="866"/>
      <c r="C580" s="866"/>
      <c r="D580" s="866"/>
      <c r="E580" s="867"/>
      <c r="F580" s="866"/>
      <c r="G580" s="866"/>
      <c r="H580" s="869" t="str">
        <f t="array" ref="H580">IF(ISERROR(INDEX(גיליון3!$U$13:$X$27,MATCH('דיווח פרטני'!G580,גיליון3!$T$13:$T$27,0),MATCH('דיווח פרטני'!C580,גיליון3!$U$12:$X$12,0)))," ", INDEX(גיליון3!$U$13:$X$27,MATCH('דיווח פרטני'!G580,גיליון3!$T$13:$T$27,0),MATCH('דיווח פרטני'!C580,גיליון3!$U$12:$X$12,0)))</f>
        <v xml:space="preserve"> </v>
      </c>
      <c r="I580" s="866"/>
      <c r="J580" s="866"/>
      <c r="K580" s="905"/>
    </row>
    <row r="581" spans="1:11" ht="19" thickBot="1" x14ac:dyDescent="0.5">
      <c r="A581" s="866"/>
      <c r="B581" s="866"/>
      <c r="C581" s="866"/>
      <c r="D581" s="866"/>
      <c r="E581" s="867"/>
      <c r="F581" s="866"/>
      <c r="G581" s="866"/>
      <c r="H581" s="869" t="str">
        <f t="array" ref="H581">IF(ISERROR(INDEX(גיליון3!$U$13:$X$27,MATCH('דיווח פרטני'!G581,גיליון3!$T$13:$T$27,0),MATCH('דיווח פרטני'!C581,גיליון3!$U$12:$X$12,0)))," ", INDEX(גיליון3!$U$13:$X$27,MATCH('דיווח פרטני'!G581,גיליון3!$T$13:$T$27,0),MATCH('דיווח פרטני'!C581,גיליון3!$U$12:$X$12,0)))</f>
        <v xml:space="preserve"> </v>
      </c>
      <c r="I581" s="866"/>
      <c r="J581" s="866"/>
      <c r="K581" s="905"/>
    </row>
    <row r="582" spans="1:11" ht="19" thickBot="1" x14ac:dyDescent="0.5">
      <c r="A582" s="866"/>
      <c r="B582" s="866"/>
      <c r="C582" s="866"/>
      <c r="D582" s="866"/>
      <c r="E582" s="867"/>
      <c r="F582" s="866"/>
      <c r="G582" s="866"/>
      <c r="H582" s="869" t="str">
        <f t="array" ref="H582">IF(ISERROR(INDEX(גיליון3!$U$13:$X$27,MATCH('דיווח פרטני'!G582,גיליון3!$T$13:$T$27,0),MATCH('דיווח פרטני'!C582,גיליון3!$U$12:$X$12,0)))," ", INDEX(גיליון3!$U$13:$X$27,MATCH('דיווח פרטני'!G582,גיליון3!$T$13:$T$27,0),MATCH('דיווח פרטני'!C582,גיליון3!$U$12:$X$12,0)))</f>
        <v xml:space="preserve"> </v>
      </c>
      <c r="I582" s="866"/>
      <c r="J582" s="866"/>
      <c r="K582" s="905"/>
    </row>
    <row r="583" spans="1:11" ht="19" thickBot="1" x14ac:dyDescent="0.5">
      <c r="A583" s="866"/>
      <c r="B583" s="866"/>
      <c r="C583" s="866"/>
      <c r="D583" s="866"/>
      <c r="E583" s="867"/>
      <c r="F583" s="866"/>
      <c r="G583" s="866"/>
      <c r="H583" s="869" t="str">
        <f t="array" ref="H583">IF(ISERROR(INDEX(גיליון3!$U$13:$X$27,MATCH('דיווח פרטני'!G583,גיליון3!$T$13:$T$27,0),MATCH('דיווח פרטני'!C583,גיליון3!$U$12:$X$12,0)))," ", INDEX(גיליון3!$U$13:$X$27,MATCH('דיווח פרטני'!G583,גיליון3!$T$13:$T$27,0),MATCH('דיווח פרטני'!C583,גיליון3!$U$12:$X$12,0)))</f>
        <v xml:space="preserve"> </v>
      </c>
      <c r="I583" s="866"/>
      <c r="J583" s="866"/>
      <c r="K583" s="905"/>
    </row>
    <row r="584" spans="1:11" ht="19" thickBot="1" x14ac:dyDescent="0.5">
      <c r="A584" s="866"/>
      <c r="B584" s="866"/>
      <c r="C584" s="866"/>
      <c r="D584" s="866"/>
      <c r="E584" s="867"/>
      <c r="F584" s="866"/>
      <c r="G584" s="866"/>
      <c r="H584" s="869" t="str">
        <f t="array" ref="H584">IF(ISERROR(INDEX(גיליון3!$U$13:$X$27,MATCH('דיווח פרטני'!G584,גיליון3!$T$13:$T$27,0),MATCH('דיווח פרטני'!C584,גיליון3!$U$12:$X$12,0)))," ", INDEX(גיליון3!$U$13:$X$27,MATCH('דיווח פרטני'!G584,גיליון3!$T$13:$T$27,0),MATCH('דיווח פרטני'!C584,גיליון3!$U$12:$X$12,0)))</f>
        <v xml:space="preserve"> </v>
      </c>
      <c r="I584" s="866"/>
      <c r="J584" s="866"/>
      <c r="K584" s="905"/>
    </row>
    <row r="585" spans="1:11" ht="19" thickBot="1" x14ac:dyDescent="0.5">
      <c r="A585" s="866"/>
      <c r="B585" s="866"/>
      <c r="C585" s="866"/>
      <c r="D585" s="866"/>
      <c r="E585" s="867"/>
      <c r="F585" s="866"/>
      <c r="G585" s="866"/>
      <c r="H585" s="869" t="str">
        <f t="array" ref="H585">IF(ISERROR(INDEX(גיליון3!$U$13:$X$27,MATCH('דיווח פרטני'!G585,גיליון3!$T$13:$T$27,0),MATCH('דיווח פרטני'!C585,גיליון3!$U$12:$X$12,0)))," ", INDEX(גיליון3!$U$13:$X$27,MATCH('דיווח פרטני'!G585,גיליון3!$T$13:$T$27,0),MATCH('דיווח פרטני'!C585,גיליון3!$U$12:$X$12,0)))</f>
        <v xml:space="preserve"> </v>
      </c>
      <c r="I585" s="866"/>
      <c r="J585" s="866"/>
      <c r="K585" s="905"/>
    </row>
    <row r="586" spans="1:11" ht="19" thickBot="1" x14ac:dyDescent="0.5">
      <c r="A586" s="866"/>
      <c r="B586" s="866"/>
      <c r="C586" s="866"/>
      <c r="D586" s="866"/>
      <c r="E586" s="867"/>
      <c r="F586" s="866"/>
      <c r="G586" s="866"/>
      <c r="H586" s="869" t="str">
        <f t="array" ref="H586">IF(ISERROR(INDEX(גיליון3!$U$13:$X$27,MATCH('דיווח פרטני'!G586,גיליון3!$T$13:$T$27,0),MATCH('דיווח פרטני'!C586,גיליון3!$U$12:$X$12,0)))," ", INDEX(גיליון3!$U$13:$X$27,MATCH('דיווח פרטני'!G586,גיליון3!$T$13:$T$27,0),MATCH('דיווח פרטני'!C586,גיליון3!$U$12:$X$12,0)))</f>
        <v xml:space="preserve"> </v>
      </c>
      <c r="I586" s="866"/>
      <c r="J586" s="866"/>
      <c r="K586" s="905"/>
    </row>
    <row r="587" spans="1:11" ht="19" thickBot="1" x14ac:dyDescent="0.5">
      <c r="A587" s="866"/>
      <c r="B587" s="866"/>
      <c r="C587" s="866"/>
      <c r="D587" s="866"/>
      <c r="E587" s="867"/>
      <c r="F587" s="866"/>
      <c r="G587" s="866"/>
      <c r="H587" s="869" t="str">
        <f t="array" ref="H587">IF(ISERROR(INDEX(גיליון3!$U$13:$X$27,MATCH('דיווח פרטני'!G587,גיליון3!$T$13:$T$27,0),MATCH('דיווח פרטני'!C587,גיליון3!$U$12:$X$12,0)))," ", INDEX(גיליון3!$U$13:$X$27,MATCH('דיווח פרטני'!G587,גיליון3!$T$13:$T$27,0),MATCH('דיווח פרטני'!C587,גיליון3!$U$12:$X$12,0)))</f>
        <v xml:space="preserve"> </v>
      </c>
      <c r="I587" s="866"/>
      <c r="J587" s="866"/>
      <c r="K587" s="905"/>
    </row>
    <row r="588" spans="1:11" ht="19" thickBot="1" x14ac:dyDescent="0.5">
      <c r="A588" s="866"/>
      <c r="B588" s="866"/>
      <c r="C588" s="866"/>
      <c r="D588" s="866"/>
      <c r="E588" s="867"/>
      <c r="F588" s="866"/>
      <c r="G588" s="866"/>
      <c r="H588" s="869" t="str">
        <f t="array" ref="H588">IF(ISERROR(INDEX(גיליון3!$U$13:$X$27,MATCH('דיווח פרטני'!G588,גיליון3!$T$13:$T$27,0),MATCH('דיווח פרטני'!C588,גיליון3!$U$12:$X$12,0)))," ", INDEX(גיליון3!$U$13:$X$27,MATCH('דיווח פרטני'!G588,גיליון3!$T$13:$T$27,0),MATCH('דיווח פרטני'!C588,גיליון3!$U$12:$X$12,0)))</f>
        <v xml:space="preserve"> </v>
      </c>
      <c r="I588" s="866"/>
      <c r="J588" s="866"/>
      <c r="K588" s="905"/>
    </row>
    <row r="589" spans="1:11" ht="19" thickBot="1" x14ac:dyDescent="0.5">
      <c r="A589" s="866"/>
      <c r="B589" s="866"/>
      <c r="C589" s="866"/>
      <c r="D589" s="866"/>
      <c r="E589" s="867"/>
      <c r="F589" s="866"/>
      <c r="G589" s="866"/>
      <c r="H589" s="869" t="str">
        <f t="array" ref="H589">IF(ISERROR(INDEX(גיליון3!$U$13:$X$27,MATCH('דיווח פרטני'!G589,גיליון3!$T$13:$T$27,0),MATCH('דיווח פרטני'!C589,גיליון3!$U$12:$X$12,0)))," ", INDEX(גיליון3!$U$13:$X$27,MATCH('דיווח פרטני'!G589,גיליון3!$T$13:$T$27,0),MATCH('דיווח פרטני'!C589,גיליון3!$U$12:$X$12,0)))</f>
        <v xml:space="preserve"> </v>
      </c>
      <c r="I589" s="866"/>
      <c r="J589" s="866"/>
      <c r="K589" s="905"/>
    </row>
    <row r="590" spans="1:11" ht="19" thickBot="1" x14ac:dyDescent="0.5">
      <c r="A590" s="866"/>
      <c r="B590" s="866"/>
      <c r="C590" s="866"/>
      <c r="D590" s="866"/>
      <c r="E590" s="867"/>
      <c r="F590" s="866"/>
      <c r="G590" s="866"/>
      <c r="H590" s="869" t="str">
        <f t="array" ref="H590">IF(ISERROR(INDEX(גיליון3!$U$13:$X$27,MATCH('דיווח פרטני'!G590,גיליון3!$T$13:$T$27,0),MATCH('דיווח פרטני'!C590,גיליון3!$U$12:$X$12,0)))," ", INDEX(גיליון3!$U$13:$X$27,MATCH('דיווח פרטני'!G590,גיליון3!$T$13:$T$27,0),MATCH('דיווח פרטני'!C590,גיליון3!$U$12:$X$12,0)))</f>
        <v xml:space="preserve"> </v>
      </c>
      <c r="I590" s="866"/>
      <c r="J590" s="866"/>
      <c r="K590" s="905"/>
    </row>
    <row r="591" spans="1:11" ht="19" thickBot="1" x14ac:dyDescent="0.5">
      <c r="A591" s="866"/>
      <c r="B591" s="866"/>
      <c r="C591" s="866"/>
      <c r="D591" s="866"/>
      <c r="E591" s="867"/>
      <c r="F591" s="866"/>
      <c r="G591" s="866"/>
      <c r="H591" s="869" t="str">
        <f t="array" ref="H591">IF(ISERROR(INDEX(גיליון3!$U$13:$X$27,MATCH('דיווח פרטני'!G591,גיליון3!$T$13:$T$27,0),MATCH('דיווח פרטני'!C591,גיליון3!$U$12:$X$12,0)))," ", INDEX(גיליון3!$U$13:$X$27,MATCH('דיווח פרטני'!G591,גיליון3!$T$13:$T$27,0),MATCH('דיווח פרטני'!C591,גיליון3!$U$12:$X$12,0)))</f>
        <v xml:space="preserve"> </v>
      </c>
      <c r="I591" s="866"/>
      <c r="J591" s="866"/>
      <c r="K591" s="905"/>
    </row>
    <row r="592" spans="1:11" ht="19" thickBot="1" x14ac:dyDescent="0.5">
      <c r="A592" s="866"/>
      <c r="B592" s="866"/>
      <c r="C592" s="866"/>
      <c r="D592" s="866"/>
      <c r="E592" s="867"/>
      <c r="F592" s="866"/>
      <c r="G592" s="866"/>
      <c r="H592" s="869" t="str">
        <f t="array" ref="H592">IF(ISERROR(INDEX(גיליון3!$U$13:$X$27,MATCH('דיווח פרטני'!G592,גיליון3!$T$13:$T$27,0),MATCH('דיווח פרטני'!C592,גיליון3!$U$12:$X$12,0)))," ", INDEX(גיליון3!$U$13:$X$27,MATCH('דיווח פרטני'!G592,גיליון3!$T$13:$T$27,0),MATCH('דיווח פרטני'!C592,גיליון3!$U$12:$X$12,0)))</f>
        <v xml:space="preserve"> </v>
      </c>
      <c r="I592" s="866"/>
      <c r="J592" s="866"/>
      <c r="K592" s="905"/>
    </row>
    <row r="593" spans="1:11" ht="19" thickBot="1" x14ac:dyDescent="0.5">
      <c r="A593" s="866"/>
      <c r="B593" s="866"/>
      <c r="C593" s="866"/>
      <c r="D593" s="866"/>
      <c r="E593" s="867"/>
      <c r="F593" s="866"/>
      <c r="G593" s="866"/>
      <c r="H593" s="869" t="str">
        <f t="array" ref="H593">IF(ISERROR(INDEX(גיליון3!$U$13:$X$27,MATCH('דיווח פרטני'!G593,גיליון3!$T$13:$T$27,0),MATCH('דיווח פרטני'!C593,גיליון3!$U$12:$X$12,0)))," ", INDEX(גיליון3!$U$13:$X$27,MATCH('דיווח פרטני'!G593,גיליון3!$T$13:$T$27,0),MATCH('דיווח פרטני'!C593,גיליון3!$U$12:$X$12,0)))</f>
        <v xml:space="preserve"> </v>
      </c>
      <c r="I593" s="866"/>
      <c r="J593" s="866"/>
      <c r="K593" s="905"/>
    </row>
    <row r="594" spans="1:11" ht="19" thickBot="1" x14ac:dyDescent="0.5">
      <c r="A594" s="866"/>
      <c r="B594" s="866"/>
      <c r="C594" s="866"/>
      <c r="D594" s="866"/>
      <c r="E594" s="867"/>
      <c r="F594" s="866"/>
      <c r="G594" s="866"/>
      <c r="H594" s="869" t="str">
        <f t="array" ref="H594">IF(ISERROR(INDEX(גיליון3!$U$13:$X$27,MATCH('דיווח פרטני'!G594,גיליון3!$T$13:$T$27,0),MATCH('דיווח פרטני'!C594,גיליון3!$U$12:$X$12,0)))," ", INDEX(גיליון3!$U$13:$X$27,MATCH('דיווח פרטני'!G594,גיליון3!$T$13:$T$27,0),MATCH('דיווח פרטני'!C594,גיליון3!$U$12:$X$12,0)))</f>
        <v xml:space="preserve"> </v>
      </c>
      <c r="I594" s="866"/>
      <c r="J594" s="866"/>
      <c r="K594" s="905"/>
    </row>
    <row r="595" spans="1:11" ht="19" thickBot="1" x14ac:dyDescent="0.5">
      <c r="A595" s="866"/>
      <c r="B595" s="866"/>
      <c r="C595" s="866"/>
      <c r="D595" s="866"/>
      <c r="E595" s="867"/>
      <c r="F595" s="866"/>
      <c r="G595" s="866"/>
      <c r="H595" s="869" t="str">
        <f t="array" ref="H595">IF(ISERROR(INDEX(גיליון3!$U$13:$X$27,MATCH('דיווח פרטני'!G595,גיליון3!$T$13:$T$27,0),MATCH('דיווח פרטני'!C595,גיליון3!$U$12:$X$12,0)))," ", INDEX(גיליון3!$U$13:$X$27,MATCH('דיווח פרטני'!G595,גיליון3!$T$13:$T$27,0),MATCH('דיווח פרטני'!C595,גיליון3!$U$12:$X$12,0)))</f>
        <v xml:space="preserve"> </v>
      </c>
      <c r="I595" s="866"/>
      <c r="J595" s="866"/>
      <c r="K595" s="905"/>
    </row>
    <row r="596" spans="1:11" ht="19" thickBot="1" x14ac:dyDescent="0.5">
      <c r="A596" s="866"/>
      <c r="B596" s="866"/>
      <c r="C596" s="866"/>
      <c r="D596" s="866"/>
      <c r="E596" s="867"/>
      <c r="F596" s="866"/>
      <c r="G596" s="866"/>
      <c r="H596" s="869" t="str">
        <f t="array" ref="H596">IF(ISERROR(INDEX(גיליון3!$U$13:$X$27,MATCH('דיווח פרטני'!G596,גיליון3!$T$13:$T$27,0),MATCH('דיווח פרטני'!C596,גיליון3!$U$12:$X$12,0)))," ", INDEX(גיליון3!$U$13:$X$27,MATCH('דיווח פרטני'!G596,גיליון3!$T$13:$T$27,0),MATCH('דיווח פרטני'!C596,גיליון3!$U$12:$X$12,0)))</f>
        <v xml:space="preserve"> </v>
      </c>
      <c r="I596" s="866"/>
      <c r="J596" s="866"/>
      <c r="K596" s="905"/>
    </row>
    <row r="597" spans="1:11" ht="19" thickBot="1" x14ac:dyDescent="0.5">
      <c r="A597" s="866"/>
      <c r="B597" s="866"/>
      <c r="C597" s="866"/>
      <c r="D597" s="866"/>
      <c r="E597" s="867"/>
      <c r="F597" s="866"/>
      <c r="G597" s="866"/>
      <c r="H597" s="869" t="str">
        <f t="array" ref="H597">IF(ISERROR(INDEX(גיליון3!$U$13:$X$27,MATCH('דיווח פרטני'!G597,גיליון3!$T$13:$T$27,0),MATCH('דיווח פרטני'!C597,גיליון3!$U$12:$X$12,0)))," ", INDEX(גיליון3!$U$13:$X$27,MATCH('דיווח פרטני'!G597,גיליון3!$T$13:$T$27,0),MATCH('דיווח פרטני'!C597,גיליון3!$U$12:$X$12,0)))</f>
        <v xml:space="preserve"> </v>
      </c>
      <c r="I597" s="866"/>
      <c r="J597" s="866"/>
      <c r="K597" s="905"/>
    </row>
    <row r="598" spans="1:11" ht="19" thickBot="1" x14ac:dyDescent="0.5">
      <c r="A598" s="866"/>
      <c r="B598" s="866"/>
      <c r="C598" s="866"/>
      <c r="D598" s="866"/>
      <c r="E598" s="867"/>
      <c r="F598" s="866"/>
      <c r="G598" s="866"/>
      <c r="H598" s="869" t="str">
        <f t="array" ref="H598">IF(ISERROR(INDEX(גיליון3!$U$13:$X$27,MATCH('דיווח פרטני'!G598,גיליון3!$T$13:$T$27,0),MATCH('דיווח פרטני'!C598,גיליון3!$U$12:$X$12,0)))," ", INDEX(גיליון3!$U$13:$X$27,MATCH('דיווח פרטני'!G598,גיליון3!$T$13:$T$27,0),MATCH('דיווח פרטני'!C598,גיליון3!$U$12:$X$12,0)))</f>
        <v xml:space="preserve"> </v>
      </c>
      <c r="I598" s="866"/>
      <c r="J598" s="866"/>
      <c r="K598" s="905"/>
    </row>
    <row r="599" spans="1:11" ht="19" thickBot="1" x14ac:dyDescent="0.5">
      <c r="A599" s="866"/>
      <c r="B599" s="866"/>
      <c r="C599" s="866"/>
      <c r="D599" s="866"/>
      <c r="E599" s="867"/>
      <c r="F599" s="866"/>
      <c r="G599" s="866"/>
      <c r="H599" s="869" t="str">
        <f t="array" ref="H599">IF(ISERROR(INDEX(גיליון3!$U$13:$X$27,MATCH('דיווח פרטני'!G599,גיליון3!$T$13:$T$27,0),MATCH('דיווח פרטני'!C599,גיליון3!$U$12:$X$12,0)))," ", INDEX(גיליון3!$U$13:$X$27,MATCH('דיווח פרטני'!G599,גיליון3!$T$13:$T$27,0),MATCH('דיווח פרטני'!C599,גיליון3!$U$12:$X$12,0)))</f>
        <v xml:space="preserve"> </v>
      </c>
      <c r="I599" s="866"/>
      <c r="J599" s="866"/>
      <c r="K599" s="905"/>
    </row>
    <row r="600" spans="1:11" ht="19" thickBot="1" x14ac:dyDescent="0.5">
      <c r="A600" s="866"/>
      <c r="B600" s="866"/>
      <c r="C600" s="866"/>
      <c r="D600" s="866"/>
      <c r="E600" s="867"/>
      <c r="F600" s="866"/>
      <c r="G600" s="866"/>
      <c r="H600" s="869" t="str">
        <f t="array" ref="H600">IF(ISERROR(INDEX(גיליון3!$U$13:$X$27,MATCH('דיווח פרטני'!G600,גיליון3!$T$13:$T$27,0),MATCH('דיווח פרטני'!C600,גיליון3!$U$12:$X$12,0)))," ", INDEX(גיליון3!$U$13:$X$27,MATCH('דיווח פרטני'!G600,גיליון3!$T$13:$T$27,0),MATCH('דיווח פרטני'!C600,גיליון3!$U$12:$X$12,0)))</f>
        <v xml:space="preserve"> </v>
      </c>
      <c r="I600" s="866"/>
      <c r="J600" s="866"/>
      <c r="K600" s="905"/>
    </row>
    <row r="601" spans="1:11" ht="19" thickBot="1" x14ac:dyDescent="0.5">
      <c r="A601" s="866"/>
      <c r="B601" s="866"/>
      <c r="C601" s="866"/>
      <c r="D601" s="866"/>
      <c r="E601" s="867"/>
      <c r="F601" s="866"/>
      <c r="G601" s="866"/>
      <c r="H601" s="869" t="str">
        <f t="array" ref="H601">IF(ISERROR(INDEX(גיליון3!$U$13:$X$27,MATCH('דיווח פרטני'!G601,גיליון3!$T$13:$T$27,0),MATCH('דיווח פרטני'!C601,גיליון3!$U$12:$X$12,0)))," ", INDEX(גיליון3!$U$13:$X$27,MATCH('דיווח פרטני'!G601,גיליון3!$T$13:$T$27,0),MATCH('דיווח פרטני'!C601,גיליון3!$U$12:$X$12,0)))</f>
        <v xml:space="preserve"> </v>
      </c>
      <c r="I601" s="866"/>
      <c r="J601" s="866"/>
      <c r="K601" s="905"/>
    </row>
    <row r="602" spans="1:11" ht="19" thickBot="1" x14ac:dyDescent="0.5">
      <c r="A602" s="866"/>
      <c r="B602" s="866"/>
      <c r="C602" s="866"/>
      <c r="D602" s="866"/>
      <c r="E602" s="867"/>
      <c r="F602" s="866"/>
      <c r="G602" s="866"/>
      <c r="H602" s="869" t="str">
        <f t="array" ref="H602">IF(ISERROR(INDEX(גיליון3!$U$13:$X$27,MATCH('דיווח פרטני'!G602,גיליון3!$T$13:$T$27,0),MATCH('דיווח פרטני'!C602,גיליון3!$U$12:$X$12,0)))," ", INDEX(גיליון3!$U$13:$X$27,MATCH('דיווח פרטני'!G602,גיליון3!$T$13:$T$27,0),MATCH('דיווח פרטני'!C602,גיליון3!$U$12:$X$12,0)))</f>
        <v xml:space="preserve"> </v>
      </c>
      <c r="I602" s="866"/>
      <c r="J602" s="866"/>
      <c r="K602" s="905"/>
    </row>
    <row r="603" spans="1:11" ht="19" thickBot="1" x14ac:dyDescent="0.5">
      <c r="A603" s="866"/>
      <c r="B603" s="866"/>
      <c r="C603" s="866"/>
      <c r="D603" s="866"/>
      <c r="E603" s="867"/>
      <c r="F603" s="866"/>
      <c r="G603" s="866"/>
      <c r="H603" s="869" t="str">
        <f t="array" ref="H603">IF(ISERROR(INDEX(גיליון3!$U$13:$X$27,MATCH('דיווח פרטני'!G603,גיליון3!$T$13:$T$27,0),MATCH('דיווח פרטני'!C603,גיליון3!$U$12:$X$12,0)))," ", INDEX(גיליון3!$U$13:$X$27,MATCH('דיווח פרטני'!G603,גיליון3!$T$13:$T$27,0),MATCH('דיווח פרטני'!C603,גיליון3!$U$12:$X$12,0)))</f>
        <v xml:space="preserve"> </v>
      </c>
      <c r="I603" s="866"/>
      <c r="J603" s="866"/>
      <c r="K603" s="905"/>
    </row>
    <row r="604" spans="1:11" ht="19" thickBot="1" x14ac:dyDescent="0.5">
      <c r="A604" s="866"/>
      <c r="B604" s="866"/>
      <c r="C604" s="866"/>
      <c r="D604" s="866"/>
      <c r="E604" s="867"/>
      <c r="F604" s="866"/>
      <c r="G604" s="866"/>
      <c r="H604" s="869" t="str">
        <f t="array" ref="H604">IF(ISERROR(INDEX(גיליון3!$U$13:$X$27,MATCH('דיווח פרטני'!G604,גיליון3!$T$13:$T$27,0),MATCH('דיווח פרטני'!C604,גיליון3!$U$12:$X$12,0)))," ", INDEX(גיליון3!$U$13:$X$27,MATCH('דיווח פרטני'!G604,גיליון3!$T$13:$T$27,0),MATCH('דיווח פרטני'!C604,גיליון3!$U$12:$X$12,0)))</f>
        <v xml:space="preserve"> </v>
      </c>
      <c r="I604" s="866"/>
      <c r="J604" s="866"/>
      <c r="K604" s="905"/>
    </row>
    <row r="605" spans="1:11" ht="19" thickBot="1" x14ac:dyDescent="0.5">
      <c r="A605" s="866"/>
      <c r="B605" s="866"/>
      <c r="C605" s="866"/>
      <c r="D605" s="866"/>
      <c r="E605" s="867"/>
      <c r="F605" s="866"/>
      <c r="G605" s="866"/>
      <c r="H605" s="869" t="str">
        <f t="array" ref="H605">IF(ISERROR(INDEX(גיליון3!$U$13:$X$27,MATCH('דיווח פרטני'!G605,גיליון3!$T$13:$T$27,0),MATCH('דיווח פרטני'!C605,גיליון3!$U$12:$X$12,0)))," ", INDEX(גיליון3!$U$13:$X$27,MATCH('דיווח פרטני'!G605,גיליון3!$T$13:$T$27,0),MATCH('דיווח פרטני'!C605,גיליון3!$U$12:$X$12,0)))</f>
        <v xml:space="preserve"> </v>
      </c>
      <c r="I605" s="866"/>
      <c r="J605" s="866"/>
      <c r="K605" s="905"/>
    </row>
    <row r="606" spans="1:11" ht="19" thickBot="1" x14ac:dyDescent="0.5">
      <c r="A606" s="866"/>
      <c r="B606" s="866"/>
      <c r="C606" s="866"/>
      <c r="D606" s="866"/>
      <c r="E606" s="867"/>
      <c r="F606" s="866"/>
      <c r="G606" s="866"/>
      <c r="H606" s="869" t="str">
        <f t="array" ref="H606">IF(ISERROR(INDEX(גיליון3!$U$13:$X$27,MATCH('דיווח פרטני'!G606,גיליון3!$T$13:$T$27,0),MATCH('דיווח פרטני'!C606,גיליון3!$U$12:$X$12,0)))," ", INDEX(גיליון3!$U$13:$X$27,MATCH('דיווח פרטני'!G606,גיליון3!$T$13:$T$27,0),MATCH('דיווח פרטני'!C606,גיליון3!$U$12:$X$12,0)))</f>
        <v xml:space="preserve"> </v>
      </c>
      <c r="I606" s="866"/>
      <c r="J606" s="866"/>
      <c r="K606" s="905"/>
    </row>
    <row r="607" spans="1:11" ht="19" thickBot="1" x14ac:dyDescent="0.5">
      <c r="A607" s="866"/>
      <c r="B607" s="866"/>
      <c r="C607" s="866"/>
      <c r="D607" s="866"/>
      <c r="E607" s="867"/>
      <c r="F607" s="866"/>
      <c r="G607" s="866"/>
      <c r="H607" s="869" t="str">
        <f t="array" ref="H607">IF(ISERROR(INDEX(גיליון3!$U$13:$X$27,MATCH('דיווח פרטני'!G607,גיליון3!$T$13:$T$27,0),MATCH('דיווח פרטני'!C607,גיליון3!$U$12:$X$12,0)))," ", INDEX(גיליון3!$U$13:$X$27,MATCH('דיווח פרטני'!G607,גיליון3!$T$13:$T$27,0),MATCH('דיווח פרטני'!C607,גיליון3!$U$12:$X$12,0)))</f>
        <v xml:space="preserve"> </v>
      </c>
      <c r="I607" s="866"/>
      <c r="J607" s="866"/>
      <c r="K607" s="905"/>
    </row>
    <row r="608" spans="1:11" ht="19" thickBot="1" x14ac:dyDescent="0.5">
      <c r="A608" s="866"/>
      <c r="B608" s="866"/>
      <c r="C608" s="866"/>
      <c r="D608" s="866"/>
      <c r="E608" s="867"/>
      <c r="F608" s="866"/>
      <c r="G608" s="866"/>
      <c r="H608" s="869" t="str">
        <f t="array" ref="H608">IF(ISERROR(INDEX(גיליון3!$U$13:$X$27,MATCH('דיווח פרטני'!G608,גיליון3!$T$13:$T$27,0),MATCH('דיווח פרטני'!C608,גיליון3!$U$12:$X$12,0)))," ", INDEX(גיליון3!$U$13:$X$27,MATCH('דיווח פרטני'!G608,גיליון3!$T$13:$T$27,0),MATCH('דיווח פרטני'!C608,גיליון3!$U$12:$X$12,0)))</f>
        <v xml:space="preserve"> </v>
      </c>
      <c r="I608" s="866"/>
      <c r="J608" s="866"/>
      <c r="K608" s="905"/>
    </row>
    <row r="609" spans="1:11" ht="19" thickBot="1" x14ac:dyDescent="0.5">
      <c r="A609" s="866"/>
      <c r="B609" s="866"/>
      <c r="C609" s="866"/>
      <c r="D609" s="866"/>
      <c r="E609" s="867"/>
      <c r="F609" s="866"/>
      <c r="G609" s="866"/>
      <c r="H609" s="869" t="str">
        <f t="array" ref="H609">IF(ISERROR(INDEX(גיליון3!$U$13:$X$27,MATCH('דיווח פרטני'!G609,גיליון3!$T$13:$T$27,0),MATCH('דיווח פרטני'!C609,גיליון3!$U$12:$X$12,0)))," ", INDEX(גיליון3!$U$13:$X$27,MATCH('דיווח פרטני'!G609,גיליון3!$T$13:$T$27,0),MATCH('דיווח פרטני'!C609,גיליון3!$U$12:$X$12,0)))</f>
        <v xml:space="preserve"> </v>
      </c>
      <c r="I609" s="866"/>
      <c r="J609" s="866"/>
      <c r="K609" s="905"/>
    </row>
    <row r="610" spans="1:11" ht="19" thickBot="1" x14ac:dyDescent="0.5">
      <c r="A610" s="866"/>
      <c r="B610" s="866"/>
      <c r="C610" s="866"/>
      <c r="D610" s="866"/>
      <c r="E610" s="867"/>
      <c r="F610" s="866"/>
      <c r="G610" s="866"/>
      <c r="H610" s="869" t="str">
        <f t="array" ref="H610">IF(ISERROR(INDEX(גיליון3!$U$13:$X$27,MATCH('דיווח פרטני'!G610,גיליון3!$T$13:$T$27,0),MATCH('דיווח פרטני'!C610,גיליון3!$U$12:$X$12,0)))," ", INDEX(גיליון3!$U$13:$X$27,MATCH('דיווח פרטני'!G610,גיליון3!$T$13:$T$27,0),MATCH('דיווח פרטני'!C610,גיליון3!$U$12:$X$12,0)))</f>
        <v xml:space="preserve"> </v>
      </c>
      <c r="I610" s="866"/>
      <c r="J610" s="866"/>
      <c r="K610" s="905"/>
    </row>
    <row r="611" spans="1:11" ht="19" thickBot="1" x14ac:dyDescent="0.5">
      <c r="A611" s="866"/>
      <c r="B611" s="866"/>
      <c r="C611" s="866"/>
      <c r="D611" s="866"/>
      <c r="E611" s="867"/>
      <c r="F611" s="866"/>
      <c r="G611" s="866"/>
      <c r="H611" s="869" t="str">
        <f t="array" ref="H611">IF(ISERROR(INDEX(גיליון3!$U$13:$X$27,MATCH('דיווח פרטני'!G611,גיליון3!$T$13:$T$27,0),MATCH('דיווח פרטני'!C611,גיליון3!$U$12:$X$12,0)))," ", INDEX(גיליון3!$U$13:$X$27,MATCH('דיווח פרטני'!G611,גיליון3!$T$13:$T$27,0),MATCH('דיווח פרטני'!C611,גיליון3!$U$12:$X$12,0)))</f>
        <v xml:space="preserve"> </v>
      </c>
      <c r="I611" s="866"/>
      <c r="J611" s="866"/>
      <c r="K611" s="905"/>
    </row>
    <row r="612" spans="1:11" ht="19" thickBot="1" x14ac:dyDescent="0.5">
      <c r="A612" s="866"/>
      <c r="B612" s="866"/>
      <c r="C612" s="866"/>
      <c r="D612" s="866"/>
      <c r="E612" s="867"/>
      <c r="F612" s="866"/>
      <c r="G612" s="866"/>
      <c r="H612" s="869" t="str">
        <f t="array" ref="H612">IF(ISERROR(INDEX(גיליון3!$U$13:$X$27,MATCH('דיווח פרטני'!G612,גיליון3!$T$13:$T$27,0),MATCH('דיווח פרטני'!C612,גיליון3!$U$12:$X$12,0)))," ", INDEX(גיליון3!$U$13:$X$27,MATCH('דיווח פרטני'!G612,גיליון3!$T$13:$T$27,0),MATCH('דיווח פרטני'!C612,גיליון3!$U$12:$X$12,0)))</f>
        <v xml:space="preserve"> </v>
      </c>
      <c r="I612" s="866"/>
      <c r="J612" s="866"/>
      <c r="K612" s="905"/>
    </row>
    <row r="613" spans="1:11" ht="19" thickBot="1" x14ac:dyDescent="0.5">
      <c r="A613" s="866"/>
      <c r="B613" s="866"/>
      <c r="C613" s="866"/>
      <c r="D613" s="866"/>
      <c r="E613" s="867"/>
      <c r="F613" s="866"/>
      <c r="G613" s="866"/>
      <c r="H613" s="869" t="str">
        <f t="array" ref="H613">IF(ISERROR(INDEX(גיליון3!$U$13:$X$27,MATCH('דיווח פרטני'!G613,גיליון3!$T$13:$T$27,0),MATCH('דיווח פרטני'!C613,גיליון3!$U$12:$X$12,0)))," ", INDEX(גיליון3!$U$13:$X$27,MATCH('דיווח פרטני'!G613,גיליון3!$T$13:$T$27,0),MATCH('דיווח פרטני'!C613,גיליון3!$U$12:$X$12,0)))</f>
        <v xml:space="preserve"> </v>
      </c>
      <c r="I613" s="866"/>
      <c r="J613" s="866"/>
      <c r="K613" s="905"/>
    </row>
    <row r="614" spans="1:11" ht="19" thickBot="1" x14ac:dyDescent="0.5">
      <c r="A614" s="866"/>
      <c r="B614" s="866"/>
      <c r="C614" s="866"/>
      <c r="D614" s="866"/>
      <c r="E614" s="867"/>
      <c r="F614" s="866"/>
      <c r="G614" s="866"/>
      <c r="H614" s="869" t="str">
        <f t="array" ref="H614">IF(ISERROR(INDEX(גיליון3!$U$13:$X$27,MATCH('דיווח פרטני'!G614,גיליון3!$T$13:$T$27,0),MATCH('דיווח פרטני'!C614,גיליון3!$U$12:$X$12,0)))," ", INDEX(גיליון3!$U$13:$X$27,MATCH('דיווח פרטני'!G614,גיליון3!$T$13:$T$27,0),MATCH('דיווח פרטני'!C614,גיליון3!$U$12:$X$12,0)))</f>
        <v xml:space="preserve"> </v>
      </c>
      <c r="I614" s="866"/>
      <c r="J614" s="866"/>
      <c r="K614" s="905"/>
    </row>
    <row r="615" spans="1:11" ht="19" thickBot="1" x14ac:dyDescent="0.5">
      <c r="A615" s="866"/>
      <c r="B615" s="866"/>
      <c r="C615" s="866"/>
      <c r="D615" s="866"/>
      <c r="E615" s="867"/>
      <c r="F615" s="866"/>
      <c r="G615" s="866"/>
      <c r="H615" s="869" t="str">
        <f t="array" ref="H615">IF(ISERROR(INDEX(גיליון3!$U$13:$X$27,MATCH('דיווח פרטני'!G615,גיליון3!$T$13:$T$27,0),MATCH('דיווח פרטני'!C615,גיליון3!$U$12:$X$12,0)))," ", INDEX(גיליון3!$U$13:$X$27,MATCH('דיווח פרטני'!G615,גיליון3!$T$13:$T$27,0),MATCH('דיווח פרטני'!C615,גיליון3!$U$12:$X$12,0)))</f>
        <v xml:space="preserve"> </v>
      </c>
      <c r="I615" s="866"/>
      <c r="J615" s="866"/>
      <c r="K615" s="905"/>
    </row>
    <row r="616" spans="1:11" ht="19" thickBot="1" x14ac:dyDescent="0.5">
      <c r="A616" s="866"/>
      <c r="B616" s="866"/>
      <c r="C616" s="866"/>
      <c r="D616" s="866"/>
      <c r="E616" s="867"/>
      <c r="F616" s="866"/>
      <c r="G616" s="866"/>
      <c r="H616" s="869" t="str">
        <f t="array" ref="H616">IF(ISERROR(INDEX(גיליון3!$U$13:$X$27,MATCH('דיווח פרטני'!G616,גיליון3!$T$13:$T$27,0),MATCH('דיווח פרטני'!C616,גיליון3!$U$12:$X$12,0)))," ", INDEX(גיליון3!$U$13:$X$27,MATCH('דיווח פרטני'!G616,גיליון3!$T$13:$T$27,0),MATCH('דיווח פרטני'!C616,גיליון3!$U$12:$X$12,0)))</f>
        <v xml:space="preserve"> </v>
      </c>
      <c r="I616" s="866"/>
      <c r="J616" s="866"/>
      <c r="K616" s="905"/>
    </row>
    <row r="617" spans="1:11" ht="19" thickBot="1" x14ac:dyDescent="0.5">
      <c r="A617" s="866"/>
      <c r="B617" s="866"/>
      <c r="C617" s="866"/>
      <c r="D617" s="866"/>
      <c r="E617" s="867"/>
      <c r="F617" s="866"/>
      <c r="G617" s="866"/>
      <c r="H617" s="869" t="str">
        <f t="array" ref="H617">IF(ISERROR(INDEX(גיליון3!$U$13:$X$27,MATCH('דיווח פרטני'!G617,גיליון3!$T$13:$T$27,0),MATCH('דיווח פרטני'!C617,גיליון3!$U$12:$X$12,0)))," ", INDEX(גיליון3!$U$13:$X$27,MATCH('דיווח פרטני'!G617,גיליון3!$T$13:$T$27,0),MATCH('דיווח פרטני'!C617,גיליון3!$U$12:$X$12,0)))</f>
        <v xml:space="preserve"> </v>
      </c>
      <c r="I617" s="866"/>
      <c r="J617" s="866"/>
      <c r="K617" s="905"/>
    </row>
    <row r="618" spans="1:11" ht="19" thickBot="1" x14ac:dyDescent="0.5">
      <c r="A618" s="866"/>
      <c r="B618" s="866"/>
      <c r="C618" s="866"/>
      <c r="D618" s="866"/>
      <c r="E618" s="867"/>
      <c r="F618" s="866"/>
      <c r="G618" s="866"/>
      <c r="H618" s="869" t="str">
        <f t="array" ref="H618">IF(ISERROR(INDEX(גיליון3!$U$13:$X$27,MATCH('דיווח פרטני'!G618,גיליון3!$T$13:$T$27,0),MATCH('דיווח פרטני'!C618,גיליון3!$U$12:$X$12,0)))," ", INDEX(גיליון3!$U$13:$X$27,MATCH('דיווח פרטני'!G618,גיליון3!$T$13:$T$27,0),MATCH('דיווח פרטני'!C618,גיליון3!$U$12:$X$12,0)))</f>
        <v xml:space="preserve"> </v>
      </c>
      <c r="I618" s="866"/>
      <c r="J618" s="866"/>
      <c r="K618" s="905"/>
    </row>
    <row r="619" spans="1:11" ht="19" thickBot="1" x14ac:dyDescent="0.5">
      <c r="A619" s="866"/>
      <c r="B619" s="866"/>
      <c r="C619" s="866"/>
      <c r="D619" s="866"/>
      <c r="E619" s="867"/>
      <c r="F619" s="866"/>
      <c r="G619" s="866"/>
      <c r="H619" s="869" t="str">
        <f t="array" ref="H619">IF(ISERROR(INDEX(גיליון3!$U$13:$X$27,MATCH('דיווח פרטני'!G619,גיליון3!$T$13:$T$27,0),MATCH('דיווח פרטני'!C619,גיליון3!$U$12:$X$12,0)))," ", INDEX(גיליון3!$U$13:$X$27,MATCH('דיווח פרטני'!G619,גיליון3!$T$13:$T$27,0),MATCH('דיווח פרטני'!C619,גיליון3!$U$12:$X$12,0)))</f>
        <v xml:space="preserve"> </v>
      </c>
      <c r="I619" s="866"/>
      <c r="J619" s="866"/>
      <c r="K619" s="905"/>
    </row>
    <row r="620" spans="1:11" ht="19" thickBot="1" x14ac:dyDescent="0.5">
      <c r="A620" s="866"/>
      <c r="B620" s="866"/>
      <c r="C620" s="866"/>
      <c r="D620" s="866"/>
      <c r="E620" s="867"/>
      <c r="F620" s="866"/>
      <c r="G620" s="866"/>
      <c r="H620" s="869" t="str">
        <f t="array" ref="H620">IF(ISERROR(INDEX(גיליון3!$U$13:$X$27,MATCH('דיווח פרטני'!G620,גיליון3!$T$13:$T$27,0),MATCH('דיווח פרטני'!C620,גיליון3!$U$12:$X$12,0)))," ", INDEX(גיליון3!$U$13:$X$27,MATCH('דיווח פרטני'!G620,גיליון3!$T$13:$T$27,0),MATCH('דיווח פרטני'!C620,גיליון3!$U$12:$X$12,0)))</f>
        <v xml:space="preserve"> </v>
      </c>
      <c r="I620" s="866"/>
      <c r="J620" s="866"/>
      <c r="K620" s="905"/>
    </row>
    <row r="621" spans="1:11" ht="19" thickBot="1" x14ac:dyDescent="0.5">
      <c r="A621" s="866"/>
      <c r="B621" s="866"/>
      <c r="C621" s="866"/>
      <c r="D621" s="866"/>
      <c r="E621" s="867"/>
      <c r="F621" s="866"/>
      <c r="G621" s="866"/>
      <c r="H621" s="869" t="str">
        <f t="array" ref="H621">IF(ISERROR(INDEX(גיליון3!$U$13:$X$27,MATCH('דיווח פרטני'!G621,גיליון3!$T$13:$T$27,0),MATCH('דיווח פרטני'!C621,גיליון3!$U$12:$X$12,0)))," ", INDEX(גיליון3!$U$13:$X$27,MATCH('דיווח פרטני'!G621,גיליון3!$T$13:$T$27,0),MATCH('דיווח פרטני'!C621,גיליון3!$U$12:$X$12,0)))</f>
        <v xml:space="preserve"> </v>
      </c>
      <c r="I621" s="866"/>
      <c r="J621" s="866"/>
      <c r="K621" s="905"/>
    </row>
    <row r="622" spans="1:11" ht="19" thickBot="1" x14ac:dyDescent="0.5">
      <c r="A622" s="866"/>
      <c r="B622" s="866"/>
      <c r="C622" s="866"/>
      <c r="D622" s="866"/>
      <c r="E622" s="867"/>
      <c r="F622" s="866"/>
      <c r="G622" s="866"/>
      <c r="H622" s="869" t="str">
        <f t="array" ref="H622">IF(ISERROR(INDEX(גיליון3!$U$13:$X$27,MATCH('דיווח פרטני'!G622,גיליון3!$T$13:$T$27,0),MATCH('דיווח פרטני'!C622,גיליון3!$U$12:$X$12,0)))," ", INDEX(גיליון3!$U$13:$X$27,MATCH('דיווח פרטני'!G622,גיליון3!$T$13:$T$27,0),MATCH('דיווח פרטני'!C622,גיליון3!$U$12:$X$12,0)))</f>
        <v xml:space="preserve"> </v>
      </c>
      <c r="I622" s="866"/>
      <c r="J622" s="866"/>
      <c r="K622" s="905"/>
    </row>
    <row r="623" spans="1:11" ht="19" thickBot="1" x14ac:dyDescent="0.5">
      <c r="A623" s="866"/>
      <c r="B623" s="866"/>
      <c r="C623" s="866"/>
      <c r="D623" s="866"/>
      <c r="E623" s="867"/>
      <c r="F623" s="866"/>
      <c r="G623" s="866"/>
      <c r="H623" s="869" t="str">
        <f t="array" ref="H623">IF(ISERROR(INDEX(גיליון3!$U$13:$X$27,MATCH('דיווח פרטני'!G623,גיליון3!$T$13:$T$27,0),MATCH('דיווח פרטני'!C623,גיליון3!$U$12:$X$12,0)))," ", INDEX(גיליון3!$U$13:$X$27,MATCH('דיווח פרטני'!G623,גיליון3!$T$13:$T$27,0),MATCH('דיווח פרטני'!C623,גיליון3!$U$12:$X$12,0)))</f>
        <v xml:space="preserve"> </v>
      </c>
      <c r="I623" s="866"/>
      <c r="J623" s="866"/>
      <c r="K623" s="905"/>
    </row>
    <row r="624" spans="1:11" ht="19" thickBot="1" x14ac:dyDescent="0.5">
      <c r="A624" s="866"/>
      <c r="B624" s="866"/>
      <c r="C624" s="866"/>
      <c r="D624" s="866"/>
      <c r="E624" s="867"/>
      <c r="F624" s="866"/>
      <c r="G624" s="866"/>
      <c r="H624" s="869" t="str">
        <f t="array" ref="H624">IF(ISERROR(INDEX(גיליון3!$U$13:$X$27,MATCH('דיווח פרטני'!G624,גיליון3!$T$13:$T$27,0),MATCH('דיווח פרטני'!C624,גיליון3!$U$12:$X$12,0)))," ", INDEX(גיליון3!$U$13:$X$27,MATCH('דיווח פרטני'!G624,גיליון3!$T$13:$T$27,0),MATCH('דיווח פרטני'!C624,גיליון3!$U$12:$X$12,0)))</f>
        <v xml:space="preserve"> </v>
      </c>
      <c r="I624" s="866"/>
      <c r="J624" s="866"/>
      <c r="K624" s="905"/>
    </row>
    <row r="625" spans="1:11" ht="19" thickBot="1" x14ac:dyDescent="0.5">
      <c r="A625" s="866"/>
      <c r="B625" s="866"/>
      <c r="C625" s="866"/>
      <c r="D625" s="866"/>
      <c r="E625" s="867"/>
      <c r="F625" s="866"/>
      <c r="G625" s="866"/>
      <c r="H625" s="869" t="str">
        <f t="array" ref="H625">IF(ISERROR(INDEX(גיליון3!$U$13:$X$27,MATCH('דיווח פרטני'!G625,גיליון3!$T$13:$T$27,0),MATCH('דיווח פרטני'!C625,גיליון3!$U$12:$X$12,0)))," ", INDEX(גיליון3!$U$13:$X$27,MATCH('דיווח פרטני'!G625,גיליון3!$T$13:$T$27,0),MATCH('דיווח פרטני'!C625,גיליון3!$U$12:$X$12,0)))</f>
        <v xml:space="preserve"> </v>
      </c>
      <c r="I625" s="866"/>
      <c r="J625" s="866"/>
      <c r="K625" s="905"/>
    </row>
    <row r="626" spans="1:11" ht="19" thickBot="1" x14ac:dyDescent="0.5">
      <c r="A626" s="866"/>
      <c r="B626" s="866"/>
      <c r="C626" s="866"/>
      <c r="D626" s="866"/>
      <c r="E626" s="867"/>
      <c r="F626" s="866"/>
      <c r="G626" s="866"/>
      <c r="H626" s="869" t="str">
        <f t="array" ref="H626">IF(ISERROR(INDEX(גיליון3!$U$13:$X$27,MATCH('דיווח פרטני'!G626,גיליון3!$T$13:$T$27,0),MATCH('דיווח פרטני'!C626,גיליון3!$U$12:$X$12,0)))," ", INDEX(גיליון3!$U$13:$X$27,MATCH('דיווח פרטני'!G626,גיליון3!$T$13:$T$27,0),MATCH('דיווח פרטני'!C626,גיליון3!$U$12:$X$12,0)))</f>
        <v xml:space="preserve"> </v>
      </c>
      <c r="I626" s="866"/>
      <c r="J626" s="866"/>
      <c r="K626" s="905"/>
    </row>
    <row r="627" spans="1:11" ht="19" thickBot="1" x14ac:dyDescent="0.5">
      <c r="A627" s="866"/>
      <c r="B627" s="866"/>
      <c r="C627" s="866"/>
      <c r="D627" s="866"/>
      <c r="E627" s="867"/>
      <c r="F627" s="866"/>
      <c r="G627" s="866"/>
      <c r="H627" s="869" t="str">
        <f t="array" ref="H627">IF(ISERROR(INDEX(גיליון3!$U$13:$X$27,MATCH('דיווח פרטני'!G627,גיליון3!$T$13:$T$27,0),MATCH('דיווח פרטני'!C627,גיליון3!$U$12:$X$12,0)))," ", INDEX(גיליון3!$U$13:$X$27,MATCH('דיווח פרטני'!G627,גיליון3!$T$13:$T$27,0),MATCH('דיווח פרטני'!C627,גיליון3!$U$12:$X$12,0)))</f>
        <v xml:space="preserve"> </v>
      </c>
      <c r="I627" s="866"/>
      <c r="J627" s="866"/>
      <c r="K627" s="905"/>
    </row>
    <row r="628" spans="1:11" ht="19" thickBot="1" x14ac:dyDescent="0.5">
      <c r="A628" s="866"/>
      <c r="B628" s="866"/>
      <c r="C628" s="866"/>
      <c r="D628" s="866"/>
      <c r="E628" s="867"/>
      <c r="F628" s="866"/>
      <c r="G628" s="866"/>
      <c r="H628" s="869" t="str">
        <f t="array" ref="H628">IF(ISERROR(INDEX(גיליון3!$U$13:$X$27,MATCH('דיווח פרטני'!G628,גיליון3!$T$13:$T$27,0),MATCH('דיווח פרטני'!C628,גיליון3!$U$12:$X$12,0)))," ", INDEX(גיליון3!$U$13:$X$27,MATCH('דיווח פרטני'!G628,גיליון3!$T$13:$T$27,0),MATCH('דיווח פרטני'!C628,גיליון3!$U$12:$X$12,0)))</f>
        <v xml:space="preserve"> </v>
      </c>
      <c r="I628" s="866"/>
      <c r="J628" s="866"/>
      <c r="K628" s="905"/>
    </row>
    <row r="629" spans="1:11" ht="19" thickBot="1" x14ac:dyDescent="0.5">
      <c r="A629" s="866"/>
      <c r="B629" s="866"/>
      <c r="C629" s="866"/>
      <c r="D629" s="866"/>
      <c r="E629" s="867"/>
      <c r="F629" s="866"/>
      <c r="G629" s="866"/>
      <c r="H629" s="869" t="str">
        <f t="array" ref="H629">IF(ISERROR(INDEX(גיליון3!$U$13:$X$27,MATCH('דיווח פרטני'!G629,גיליון3!$T$13:$T$27,0),MATCH('דיווח פרטני'!C629,גיליון3!$U$12:$X$12,0)))," ", INDEX(גיליון3!$U$13:$X$27,MATCH('דיווח פרטני'!G629,גיליון3!$T$13:$T$27,0),MATCH('דיווח פרטני'!C629,גיליון3!$U$12:$X$12,0)))</f>
        <v xml:space="preserve"> </v>
      </c>
      <c r="I629" s="866"/>
      <c r="J629" s="866"/>
      <c r="K629" s="905"/>
    </row>
    <row r="630" spans="1:11" ht="19" thickBot="1" x14ac:dyDescent="0.5">
      <c r="A630" s="866"/>
      <c r="B630" s="866"/>
      <c r="C630" s="866"/>
      <c r="D630" s="866"/>
      <c r="E630" s="867"/>
      <c r="F630" s="866"/>
      <c r="G630" s="866"/>
      <c r="H630" s="869" t="str">
        <f t="array" ref="H630">IF(ISERROR(INDEX(גיליון3!$U$13:$X$27,MATCH('דיווח פרטני'!G630,גיליון3!$T$13:$T$27,0),MATCH('דיווח פרטני'!C630,גיליון3!$U$12:$X$12,0)))," ", INDEX(גיליון3!$U$13:$X$27,MATCH('דיווח פרטני'!G630,גיליון3!$T$13:$T$27,0),MATCH('דיווח פרטני'!C630,גיליון3!$U$12:$X$12,0)))</f>
        <v xml:space="preserve"> </v>
      </c>
      <c r="I630" s="866"/>
      <c r="J630" s="866"/>
      <c r="K630" s="905"/>
    </row>
    <row r="631" spans="1:11" ht="19" thickBot="1" x14ac:dyDescent="0.5">
      <c r="A631" s="866"/>
      <c r="B631" s="866"/>
      <c r="C631" s="866"/>
      <c r="D631" s="866"/>
      <c r="E631" s="867"/>
      <c r="F631" s="866"/>
      <c r="G631" s="866"/>
      <c r="H631" s="869" t="str">
        <f t="array" ref="H631">IF(ISERROR(INDEX(גיליון3!$U$13:$X$27,MATCH('דיווח פרטני'!G631,גיליון3!$T$13:$T$27,0),MATCH('דיווח פרטני'!C631,גיליון3!$U$12:$X$12,0)))," ", INDEX(גיליון3!$U$13:$X$27,MATCH('דיווח פרטני'!G631,גיליון3!$T$13:$T$27,0),MATCH('דיווח פרטני'!C631,גיליון3!$U$12:$X$12,0)))</f>
        <v xml:space="preserve"> </v>
      </c>
      <c r="I631" s="866"/>
      <c r="J631" s="866"/>
      <c r="K631" s="905"/>
    </row>
    <row r="632" spans="1:11" ht="19" thickBot="1" x14ac:dyDescent="0.5">
      <c r="A632" s="866"/>
      <c r="B632" s="866"/>
      <c r="C632" s="866"/>
      <c r="D632" s="866"/>
      <c r="E632" s="867"/>
      <c r="F632" s="866"/>
      <c r="G632" s="866"/>
      <c r="H632" s="869" t="str">
        <f t="array" ref="H632">IF(ISERROR(INDEX(גיליון3!$U$13:$X$27,MATCH('דיווח פרטני'!G632,גיליון3!$T$13:$T$27,0),MATCH('דיווח פרטני'!C632,גיליון3!$U$12:$X$12,0)))," ", INDEX(גיליון3!$U$13:$X$27,MATCH('דיווח פרטני'!G632,גיליון3!$T$13:$T$27,0),MATCH('דיווח פרטני'!C632,גיליון3!$U$12:$X$12,0)))</f>
        <v xml:space="preserve"> </v>
      </c>
      <c r="I632" s="866"/>
      <c r="J632" s="866"/>
      <c r="K632" s="905"/>
    </row>
    <row r="633" spans="1:11" ht="19" thickBot="1" x14ac:dyDescent="0.5">
      <c r="A633" s="866"/>
      <c r="B633" s="866"/>
      <c r="C633" s="866"/>
      <c r="D633" s="866"/>
      <c r="E633" s="867"/>
      <c r="F633" s="866"/>
      <c r="G633" s="866"/>
      <c r="H633" s="869" t="str">
        <f t="array" ref="H633">IF(ISERROR(INDEX(גיליון3!$U$13:$X$27,MATCH('דיווח פרטני'!G633,גיליון3!$T$13:$T$27,0),MATCH('דיווח פרטני'!C633,גיליון3!$U$12:$X$12,0)))," ", INDEX(גיליון3!$U$13:$X$27,MATCH('דיווח פרטני'!G633,גיליון3!$T$13:$T$27,0),MATCH('דיווח פרטני'!C633,גיליון3!$U$12:$X$12,0)))</f>
        <v xml:space="preserve"> </v>
      </c>
      <c r="I633" s="866"/>
      <c r="J633" s="866"/>
      <c r="K633" s="905"/>
    </row>
    <row r="634" spans="1:11" ht="19" thickBot="1" x14ac:dyDescent="0.5">
      <c r="A634" s="866"/>
      <c r="B634" s="866"/>
      <c r="C634" s="866"/>
      <c r="D634" s="866"/>
      <c r="E634" s="867"/>
      <c r="F634" s="866"/>
      <c r="G634" s="866"/>
      <c r="H634" s="869" t="str">
        <f t="array" ref="H634">IF(ISERROR(INDEX(גיליון3!$U$13:$X$27,MATCH('דיווח פרטני'!G634,גיליון3!$T$13:$T$27,0),MATCH('דיווח פרטני'!C634,גיליון3!$U$12:$X$12,0)))," ", INDEX(גיליון3!$U$13:$X$27,MATCH('דיווח פרטני'!G634,גיליון3!$T$13:$T$27,0),MATCH('דיווח פרטני'!C634,גיליון3!$U$12:$X$12,0)))</f>
        <v xml:space="preserve"> </v>
      </c>
      <c r="I634" s="866"/>
      <c r="J634" s="866"/>
      <c r="K634" s="905"/>
    </row>
    <row r="635" spans="1:11" ht="19" thickBot="1" x14ac:dyDescent="0.5">
      <c r="A635" s="866"/>
      <c r="B635" s="866"/>
      <c r="C635" s="866"/>
      <c r="D635" s="866"/>
      <c r="E635" s="867"/>
      <c r="F635" s="866"/>
      <c r="G635" s="866"/>
      <c r="H635" s="869" t="str">
        <f t="array" ref="H635">IF(ISERROR(INDEX(גיליון3!$U$13:$X$27,MATCH('דיווח פרטני'!G635,גיליון3!$T$13:$T$27,0),MATCH('דיווח פרטני'!C635,גיליון3!$U$12:$X$12,0)))," ", INDEX(גיליון3!$U$13:$X$27,MATCH('דיווח פרטני'!G635,גיליון3!$T$13:$T$27,0),MATCH('דיווח פרטני'!C635,גיליון3!$U$12:$X$12,0)))</f>
        <v xml:space="preserve"> </v>
      </c>
      <c r="I635" s="866"/>
      <c r="J635" s="866"/>
      <c r="K635" s="905"/>
    </row>
    <row r="636" spans="1:11" ht="19" thickBot="1" x14ac:dyDescent="0.5">
      <c r="A636" s="866"/>
      <c r="B636" s="866"/>
      <c r="C636" s="866"/>
      <c r="D636" s="866"/>
      <c r="E636" s="867"/>
      <c r="F636" s="866"/>
      <c r="G636" s="866"/>
      <c r="H636" s="869" t="str">
        <f t="array" ref="H636">IF(ISERROR(INDEX(גיליון3!$U$13:$X$27,MATCH('דיווח פרטני'!G636,גיליון3!$T$13:$T$27,0),MATCH('דיווח פרטני'!C636,גיליון3!$U$12:$X$12,0)))," ", INDEX(גיליון3!$U$13:$X$27,MATCH('דיווח פרטני'!G636,גיליון3!$T$13:$T$27,0),MATCH('דיווח פרטני'!C636,גיליון3!$U$12:$X$12,0)))</f>
        <v xml:space="preserve"> </v>
      </c>
      <c r="I636" s="866"/>
      <c r="J636" s="866"/>
      <c r="K636" s="905"/>
    </row>
    <row r="637" spans="1:11" ht="19" thickBot="1" x14ac:dyDescent="0.5">
      <c r="A637" s="866"/>
      <c r="B637" s="866"/>
      <c r="C637" s="866"/>
      <c r="D637" s="866"/>
      <c r="E637" s="867"/>
      <c r="F637" s="866"/>
      <c r="G637" s="866"/>
      <c r="H637" s="869" t="str">
        <f t="array" ref="H637">IF(ISERROR(INDEX(גיליון3!$U$13:$X$27,MATCH('דיווח פרטני'!G637,גיליון3!$T$13:$T$27,0),MATCH('דיווח פרטני'!C637,גיליון3!$U$12:$X$12,0)))," ", INDEX(גיליון3!$U$13:$X$27,MATCH('דיווח פרטני'!G637,גיליון3!$T$13:$T$27,0),MATCH('דיווח פרטני'!C637,גיליון3!$U$12:$X$12,0)))</f>
        <v xml:space="preserve"> </v>
      </c>
      <c r="I637" s="866"/>
      <c r="J637" s="866"/>
      <c r="K637" s="905"/>
    </row>
    <row r="638" spans="1:11" ht="19" thickBot="1" x14ac:dyDescent="0.5">
      <c r="A638" s="866"/>
      <c r="B638" s="866"/>
      <c r="C638" s="866"/>
      <c r="D638" s="866"/>
      <c r="E638" s="867"/>
      <c r="F638" s="866"/>
      <c r="G638" s="866"/>
      <c r="H638" s="869" t="str">
        <f t="array" ref="H638">IF(ISERROR(INDEX(גיליון3!$U$13:$X$27,MATCH('דיווח פרטני'!G638,גיליון3!$T$13:$T$27,0),MATCH('דיווח פרטני'!C638,גיליון3!$U$12:$X$12,0)))," ", INDEX(גיליון3!$U$13:$X$27,MATCH('דיווח פרטני'!G638,גיליון3!$T$13:$T$27,0),MATCH('דיווח פרטני'!C638,גיליון3!$U$12:$X$12,0)))</f>
        <v xml:space="preserve"> </v>
      </c>
      <c r="I638" s="866"/>
      <c r="J638" s="866"/>
      <c r="K638" s="905"/>
    </row>
    <row r="639" spans="1:11" ht="19" thickBot="1" x14ac:dyDescent="0.5">
      <c r="A639" s="866"/>
      <c r="B639" s="866"/>
      <c r="C639" s="866"/>
      <c r="D639" s="866"/>
      <c r="E639" s="867"/>
      <c r="F639" s="866"/>
      <c r="G639" s="866"/>
      <c r="H639" s="869" t="str">
        <f t="array" ref="H639">IF(ISERROR(INDEX(גיליון3!$U$13:$X$27,MATCH('דיווח פרטני'!G639,גיליון3!$T$13:$T$27,0),MATCH('דיווח פרטני'!C639,גיליון3!$U$12:$X$12,0)))," ", INDEX(גיליון3!$U$13:$X$27,MATCH('דיווח פרטני'!G639,גיליון3!$T$13:$T$27,0),MATCH('דיווח פרטני'!C639,גיליון3!$U$12:$X$12,0)))</f>
        <v xml:space="preserve"> </v>
      </c>
      <c r="I639" s="866"/>
      <c r="J639" s="866"/>
      <c r="K639" s="905"/>
    </row>
    <row r="640" spans="1:11" ht="19" thickBot="1" x14ac:dyDescent="0.5">
      <c r="A640" s="866"/>
      <c r="B640" s="866"/>
      <c r="C640" s="866"/>
      <c r="D640" s="866"/>
      <c r="E640" s="867"/>
      <c r="F640" s="866"/>
      <c r="G640" s="866"/>
      <c r="H640" s="869" t="str">
        <f t="array" ref="H640">IF(ISERROR(INDEX(גיליון3!$U$13:$X$27,MATCH('דיווח פרטני'!G640,גיליון3!$T$13:$T$27,0),MATCH('דיווח פרטני'!C640,גיליון3!$U$12:$X$12,0)))," ", INDEX(גיליון3!$U$13:$X$27,MATCH('דיווח פרטני'!G640,גיליון3!$T$13:$T$27,0),MATCH('דיווח פרטני'!C640,גיליון3!$U$12:$X$12,0)))</f>
        <v xml:space="preserve"> </v>
      </c>
      <c r="I640" s="866"/>
      <c r="J640" s="866"/>
      <c r="K640" s="905"/>
    </row>
    <row r="641" spans="1:11" ht="19" thickBot="1" x14ac:dyDescent="0.5">
      <c r="A641" s="866"/>
      <c r="B641" s="866"/>
      <c r="C641" s="866"/>
      <c r="D641" s="866"/>
      <c r="E641" s="867"/>
      <c r="F641" s="866"/>
      <c r="G641" s="866"/>
      <c r="H641" s="869" t="str">
        <f t="array" ref="H641">IF(ISERROR(INDEX(גיליון3!$U$13:$X$27,MATCH('דיווח פרטני'!G641,גיליון3!$T$13:$T$27,0),MATCH('דיווח פרטני'!C641,גיליון3!$U$12:$X$12,0)))," ", INDEX(גיליון3!$U$13:$X$27,MATCH('דיווח פרטני'!G641,גיליון3!$T$13:$T$27,0),MATCH('דיווח פרטני'!C641,גיליון3!$U$12:$X$12,0)))</f>
        <v xml:space="preserve"> </v>
      </c>
      <c r="I641" s="866"/>
      <c r="J641" s="866"/>
      <c r="K641" s="905"/>
    </row>
    <row r="642" spans="1:11" ht="19" thickBot="1" x14ac:dyDescent="0.5">
      <c r="A642" s="866"/>
      <c r="B642" s="866"/>
      <c r="C642" s="866"/>
      <c r="D642" s="866"/>
      <c r="E642" s="867"/>
      <c r="F642" s="866"/>
      <c r="G642" s="866"/>
      <c r="H642" s="869" t="str">
        <f t="array" ref="H642">IF(ISERROR(INDEX(גיליון3!$U$13:$X$27,MATCH('דיווח פרטני'!G642,גיליון3!$T$13:$T$27,0),MATCH('דיווח פרטני'!C642,גיליון3!$U$12:$X$12,0)))," ", INDEX(גיליון3!$U$13:$X$27,MATCH('דיווח פרטני'!G642,גיליון3!$T$13:$T$27,0),MATCH('דיווח פרטני'!C642,גיליון3!$U$12:$X$12,0)))</f>
        <v xml:space="preserve"> </v>
      </c>
      <c r="I642" s="866"/>
      <c r="J642" s="866"/>
      <c r="K642" s="905"/>
    </row>
    <row r="643" spans="1:11" ht="19" thickBot="1" x14ac:dyDescent="0.5">
      <c r="A643" s="866"/>
      <c r="B643" s="866"/>
      <c r="C643" s="866"/>
      <c r="D643" s="866"/>
      <c r="E643" s="867"/>
      <c r="F643" s="866"/>
      <c r="G643" s="866"/>
      <c r="H643" s="869" t="str">
        <f t="array" ref="H643">IF(ISERROR(INDEX(גיליון3!$U$13:$X$27,MATCH('דיווח פרטני'!G643,גיליון3!$T$13:$T$27,0),MATCH('דיווח פרטני'!C643,גיליון3!$U$12:$X$12,0)))," ", INDEX(גיליון3!$U$13:$X$27,MATCH('דיווח פרטני'!G643,גיליון3!$T$13:$T$27,0),MATCH('דיווח פרטני'!C643,גיליון3!$U$12:$X$12,0)))</f>
        <v xml:space="preserve"> </v>
      </c>
      <c r="I643" s="866"/>
      <c r="J643" s="866"/>
      <c r="K643" s="905"/>
    </row>
    <row r="644" spans="1:11" ht="19" thickBot="1" x14ac:dyDescent="0.5">
      <c r="A644" s="866"/>
      <c r="B644" s="866"/>
      <c r="C644" s="866"/>
      <c r="D644" s="866"/>
      <c r="E644" s="867"/>
      <c r="F644" s="866"/>
      <c r="G644" s="866"/>
      <c r="H644" s="869" t="str">
        <f t="array" ref="H644">IF(ISERROR(INDEX(גיליון3!$U$13:$X$27,MATCH('דיווח פרטני'!G644,גיליון3!$T$13:$T$27,0),MATCH('דיווח פרטני'!C644,גיליון3!$U$12:$X$12,0)))," ", INDEX(גיליון3!$U$13:$X$27,MATCH('דיווח פרטני'!G644,גיליון3!$T$13:$T$27,0),MATCH('דיווח פרטני'!C644,גיליון3!$U$12:$X$12,0)))</f>
        <v xml:space="preserve"> </v>
      </c>
      <c r="I644" s="866"/>
      <c r="J644" s="866"/>
      <c r="K644" s="905"/>
    </row>
    <row r="645" spans="1:11" ht="19" thickBot="1" x14ac:dyDescent="0.5">
      <c r="A645" s="866"/>
      <c r="B645" s="866"/>
      <c r="C645" s="866"/>
      <c r="D645" s="866"/>
      <c r="E645" s="867"/>
      <c r="F645" s="866"/>
      <c r="G645" s="866"/>
      <c r="H645" s="869" t="str">
        <f t="array" ref="H645">IF(ISERROR(INDEX(גיליון3!$U$13:$X$27,MATCH('דיווח פרטני'!G645,גיליון3!$T$13:$T$27,0),MATCH('דיווח פרטני'!C645,גיליון3!$U$12:$X$12,0)))," ", INDEX(גיליון3!$U$13:$X$27,MATCH('דיווח פרטני'!G645,גיליון3!$T$13:$T$27,0),MATCH('דיווח פרטני'!C645,גיליון3!$U$12:$X$12,0)))</f>
        <v xml:space="preserve"> </v>
      </c>
      <c r="I645" s="866"/>
      <c r="J645" s="866"/>
      <c r="K645" s="905"/>
    </row>
    <row r="646" spans="1:11" ht="19" thickBot="1" x14ac:dyDescent="0.5">
      <c r="A646" s="866"/>
      <c r="B646" s="866"/>
      <c r="C646" s="866"/>
      <c r="D646" s="866"/>
      <c r="E646" s="867"/>
      <c r="F646" s="866"/>
      <c r="G646" s="866"/>
      <c r="H646" s="869" t="str">
        <f t="array" ref="H646">IF(ISERROR(INDEX(גיליון3!$U$13:$X$27,MATCH('דיווח פרטני'!G646,גיליון3!$T$13:$T$27,0),MATCH('דיווח פרטני'!C646,גיליון3!$U$12:$X$12,0)))," ", INDEX(גיליון3!$U$13:$X$27,MATCH('דיווח פרטני'!G646,גיליון3!$T$13:$T$27,0),MATCH('דיווח פרטני'!C646,גיליון3!$U$12:$X$12,0)))</f>
        <v xml:space="preserve"> </v>
      </c>
      <c r="I646" s="866"/>
      <c r="J646" s="866"/>
      <c r="K646" s="905"/>
    </row>
    <row r="647" spans="1:11" ht="19" thickBot="1" x14ac:dyDescent="0.5">
      <c r="A647" s="866"/>
      <c r="B647" s="866"/>
      <c r="C647" s="866"/>
      <c r="D647" s="866"/>
      <c r="E647" s="867"/>
      <c r="F647" s="866"/>
      <c r="G647" s="866"/>
      <c r="H647" s="869" t="str">
        <f t="array" ref="H647">IF(ISERROR(INDEX(גיליון3!$U$13:$X$27,MATCH('דיווח פרטני'!G647,גיליון3!$T$13:$T$27,0),MATCH('דיווח פרטני'!C647,גיליון3!$U$12:$X$12,0)))," ", INDEX(גיליון3!$U$13:$X$27,MATCH('דיווח פרטני'!G647,גיליון3!$T$13:$T$27,0),MATCH('דיווח פרטני'!C647,גיליון3!$U$12:$X$12,0)))</f>
        <v xml:space="preserve"> </v>
      </c>
      <c r="I647" s="866"/>
      <c r="J647" s="866"/>
      <c r="K647" s="905"/>
    </row>
    <row r="648" spans="1:11" ht="19" thickBot="1" x14ac:dyDescent="0.5">
      <c r="A648" s="866"/>
      <c r="B648" s="866"/>
      <c r="C648" s="866"/>
      <c r="D648" s="866"/>
      <c r="E648" s="867"/>
      <c r="F648" s="866"/>
      <c r="G648" s="866"/>
      <c r="H648" s="869" t="str">
        <f t="array" ref="H648">IF(ISERROR(INDEX(גיליון3!$U$13:$X$27,MATCH('דיווח פרטני'!G648,גיליון3!$T$13:$T$27,0),MATCH('דיווח פרטני'!C648,גיליון3!$U$12:$X$12,0)))," ", INDEX(גיליון3!$U$13:$X$27,MATCH('דיווח פרטני'!G648,גיליון3!$T$13:$T$27,0),MATCH('דיווח פרטני'!C648,גיליון3!$U$12:$X$12,0)))</f>
        <v xml:space="preserve"> </v>
      </c>
      <c r="I648" s="866"/>
      <c r="J648" s="866"/>
      <c r="K648" s="905"/>
    </row>
    <row r="649" spans="1:11" ht="19" thickBot="1" x14ac:dyDescent="0.5">
      <c r="A649" s="866"/>
      <c r="B649" s="866"/>
      <c r="C649" s="866"/>
      <c r="D649" s="866"/>
      <c r="E649" s="867"/>
      <c r="F649" s="866"/>
      <c r="G649" s="866"/>
      <c r="H649" s="869" t="str">
        <f t="array" ref="H649">IF(ISERROR(INDEX(גיליון3!$U$13:$X$27,MATCH('דיווח פרטני'!G649,גיליון3!$T$13:$T$27,0),MATCH('דיווח פרטני'!C649,גיליון3!$U$12:$X$12,0)))," ", INDEX(גיליון3!$U$13:$X$27,MATCH('דיווח פרטני'!G649,גיליון3!$T$13:$T$27,0),MATCH('דיווח פרטני'!C649,גיליון3!$U$12:$X$12,0)))</f>
        <v xml:space="preserve"> </v>
      </c>
      <c r="I649" s="866"/>
      <c r="J649" s="866"/>
      <c r="K649" s="905"/>
    </row>
    <row r="650" spans="1:11" ht="19" thickBot="1" x14ac:dyDescent="0.5">
      <c r="A650" s="866"/>
      <c r="B650" s="866"/>
      <c r="C650" s="866"/>
      <c r="D650" s="866"/>
      <c r="E650" s="867"/>
      <c r="F650" s="866"/>
      <c r="G650" s="866"/>
      <c r="H650" s="869" t="str">
        <f t="array" ref="H650">IF(ISERROR(INDEX(גיליון3!$U$13:$X$27,MATCH('דיווח פרטני'!G650,גיליון3!$T$13:$T$27,0),MATCH('דיווח פרטני'!C650,גיליון3!$U$12:$X$12,0)))," ", INDEX(גיליון3!$U$13:$X$27,MATCH('דיווח פרטני'!G650,גיליון3!$T$13:$T$27,0),MATCH('דיווח פרטני'!C650,גיליון3!$U$12:$X$12,0)))</f>
        <v xml:space="preserve"> </v>
      </c>
      <c r="I650" s="866"/>
      <c r="J650" s="866"/>
      <c r="K650" s="905"/>
    </row>
    <row r="651" spans="1:11" ht="19" thickBot="1" x14ac:dyDescent="0.5">
      <c r="A651" s="866"/>
      <c r="B651" s="866"/>
      <c r="C651" s="866"/>
      <c r="D651" s="866"/>
      <c r="E651" s="867"/>
      <c r="F651" s="866"/>
      <c r="G651" s="866"/>
      <c r="H651" s="869" t="str">
        <f t="array" ref="H651">IF(ISERROR(INDEX(גיליון3!$U$13:$X$27,MATCH('דיווח פרטני'!G651,גיליון3!$T$13:$T$27,0),MATCH('דיווח פרטני'!C651,גיליון3!$U$12:$X$12,0)))," ", INDEX(גיליון3!$U$13:$X$27,MATCH('דיווח פרטני'!G651,גיליון3!$T$13:$T$27,0),MATCH('דיווח פרטני'!C651,גיליון3!$U$12:$X$12,0)))</f>
        <v xml:space="preserve"> </v>
      </c>
      <c r="I651" s="866"/>
      <c r="J651" s="866"/>
      <c r="K651" s="905"/>
    </row>
    <row r="652" spans="1:11" ht="19" thickBot="1" x14ac:dyDescent="0.5">
      <c r="A652" s="866"/>
      <c r="B652" s="866"/>
      <c r="C652" s="866"/>
      <c r="D652" s="866"/>
      <c r="E652" s="867"/>
      <c r="F652" s="866"/>
      <c r="G652" s="866"/>
      <c r="H652" s="869" t="str">
        <f t="array" ref="H652">IF(ISERROR(INDEX(גיליון3!$U$13:$X$27,MATCH('דיווח פרטני'!G652,גיליון3!$T$13:$T$27,0),MATCH('דיווח פרטני'!C652,גיליון3!$U$12:$X$12,0)))," ", INDEX(גיליון3!$U$13:$X$27,MATCH('דיווח פרטני'!G652,גיליון3!$T$13:$T$27,0),MATCH('דיווח פרטני'!C652,גיליון3!$U$12:$X$12,0)))</f>
        <v xml:space="preserve"> </v>
      </c>
      <c r="I652" s="866"/>
      <c r="J652" s="866"/>
      <c r="K652" s="905"/>
    </row>
    <row r="653" spans="1:11" ht="19" thickBot="1" x14ac:dyDescent="0.5">
      <c r="A653" s="866"/>
      <c r="B653" s="866"/>
      <c r="C653" s="866"/>
      <c r="D653" s="866"/>
      <c r="E653" s="867"/>
      <c r="F653" s="866"/>
      <c r="G653" s="866"/>
      <c r="H653" s="869" t="str">
        <f t="array" ref="H653">IF(ISERROR(INDEX(גיליון3!$U$13:$X$27,MATCH('דיווח פרטני'!G653,גיליון3!$T$13:$T$27,0),MATCH('דיווח פרטני'!C653,גיליון3!$U$12:$X$12,0)))," ", INDEX(גיליון3!$U$13:$X$27,MATCH('דיווח פרטני'!G653,גיליון3!$T$13:$T$27,0),MATCH('דיווח פרטני'!C653,גיליון3!$U$12:$X$12,0)))</f>
        <v xml:space="preserve"> </v>
      </c>
      <c r="I653" s="866"/>
      <c r="J653" s="866"/>
      <c r="K653" s="905"/>
    </row>
    <row r="654" spans="1:11" ht="19" thickBot="1" x14ac:dyDescent="0.5">
      <c r="A654" s="866"/>
      <c r="B654" s="866"/>
      <c r="C654" s="866"/>
      <c r="D654" s="866"/>
      <c r="E654" s="867"/>
      <c r="F654" s="866"/>
      <c r="G654" s="866"/>
      <c r="H654" s="869" t="str">
        <f t="array" ref="H654">IF(ISERROR(INDEX(גיליון3!$U$13:$X$27,MATCH('דיווח פרטני'!G654,גיליון3!$T$13:$T$27,0),MATCH('דיווח פרטני'!C654,גיליון3!$U$12:$X$12,0)))," ", INDEX(גיליון3!$U$13:$X$27,MATCH('דיווח פרטני'!G654,גיליון3!$T$13:$T$27,0),MATCH('דיווח פרטני'!C654,גיליון3!$U$12:$X$12,0)))</f>
        <v xml:space="preserve"> </v>
      </c>
      <c r="I654" s="866"/>
      <c r="J654" s="866"/>
      <c r="K654" s="905"/>
    </row>
    <row r="655" spans="1:11" ht="19" thickBot="1" x14ac:dyDescent="0.5">
      <c r="A655" s="866"/>
      <c r="B655" s="866"/>
      <c r="C655" s="866"/>
      <c r="D655" s="866"/>
      <c r="E655" s="867"/>
      <c r="F655" s="866"/>
      <c r="G655" s="866"/>
      <c r="H655" s="869" t="str">
        <f t="array" ref="H655">IF(ISERROR(INDEX(גיליון3!$U$13:$X$27,MATCH('דיווח פרטני'!G655,גיליון3!$T$13:$T$27,0),MATCH('דיווח פרטני'!C655,גיליון3!$U$12:$X$12,0)))," ", INDEX(גיליון3!$U$13:$X$27,MATCH('דיווח פרטני'!G655,גיליון3!$T$13:$T$27,0),MATCH('דיווח פרטני'!C655,גיליון3!$U$12:$X$12,0)))</f>
        <v xml:space="preserve"> </v>
      </c>
      <c r="I655" s="866"/>
      <c r="J655" s="866"/>
      <c r="K655" s="905"/>
    </row>
    <row r="656" spans="1:11" ht="19" thickBot="1" x14ac:dyDescent="0.5">
      <c r="A656" s="866"/>
      <c r="B656" s="866"/>
      <c r="C656" s="866"/>
      <c r="D656" s="866"/>
      <c r="E656" s="867"/>
      <c r="F656" s="866"/>
      <c r="G656" s="866"/>
      <c r="H656" s="869" t="str">
        <f t="array" ref="H656">IF(ISERROR(INDEX(גיליון3!$U$13:$X$27,MATCH('דיווח פרטני'!G656,גיליון3!$T$13:$T$27,0),MATCH('דיווח פרטני'!C656,גיליון3!$U$12:$X$12,0)))," ", INDEX(גיליון3!$U$13:$X$27,MATCH('דיווח פרטני'!G656,גיליון3!$T$13:$T$27,0),MATCH('דיווח פרטני'!C656,גיליון3!$U$12:$X$12,0)))</f>
        <v xml:space="preserve"> </v>
      </c>
      <c r="I656" s="866"/>
      <c r="J656" s="866"/>
      <c r="K656" s="905"/>
    </row>
    <row r="657" spans="1:11" ht="19" thickBot="1" x14ac:dyDescent="0.5">
      <c r="A657" s="866"/>
      <c r="B657" s="866"/>
      <c r="C657" s="866"/>
      <c r="D657" s="866"/>
      <c r="E657" s="867"/>
      <c r="F657" s="866"/>
      <c r="G657" s="866"/>
      <c r="H657" s="869" t="str">
        <f t="array" ref="H657">IF(ISERROR(INDEX(גיליון3!$U$13:$X$27,MATCH('דיווח פרטני'!G657,גיליון3!$T$13:$T$27,0),MATCH('דיווח פרטני'!C657,גיליון3!$U$12:$X$12,0)))," ", INDEX(גיליון3!$U$13:$X$27,MATCH('דיווח פרטני'!G657,גיליון3!$T$13:$T$27,0),MATCH('דיווח פרטני'!C657,גיליון3!$U$12:$X$12,0)))</f>
        <v xml:space="preserve"> </v>
      </c>
      <c r="I657" s="866"/>
      <c r="J657" s="866"/>
      <c r="K657" s="905"/>
    </row>
    <row r="658" spans="1:11" ht="19" thickBot="1" x14ac:dyDescent="0.5">
      <c r="A658" s="866"/>
      <c r="B658" s="866"/>
      <c r="C658" s="866"/>
      <c r="D658" s="866"/>
      <c r="E658" s="867"/>
      <c r="F658" s="866"/>
      <c r="G658" s="866"/>
      <c r="H658" s="869" t="str">
        <f t="array" ref="H658">IF(ISERROR(INDEX(גיליון3!$U$13:$X$27,MATCH('דיווח פרטני'!G658,גיליון3!$T$13:$T$27,0),MATCH('דיווח פרטני'!C658,גיליון3!$U$12:$X$12,0)))," ", INDEX(גיליון3!$U$13:$X$27,MATCH('דיווח פרטני'!G658,גיליון3!$T$13:$T$27,0),MATCH('דיווח פרטני'!C658,גיליון3!$U$12:$X$12,0)))</f>
        <v xml:space="preserve"> </v>
      </c>
      <c r="I658" s="866"/>
      <c r="J658" s="866"/>
      <c r="K658" s="905"/>
    </row>
    <row r="659" spans="1:11" ht="19" thickBot="1" x14ac:dyDescent="0.5">
      <c r="A659" s="866"/>
      <c r="B659" s="866"/>
      <c r="C659" s="866"/>
      <c r="D659" s="866"/>
      <c r="E659" s="867"/>
      <c r="F659" s="866"/>
      <c r="G659" s="866"/>
      <c r="H659" s="869" t="str">
        <f t="array" ref="H659">IF(ISERROR(INDEX(גיליון3!$U$13:$X$27,MATCH('דיווח פרטני'!G659,גיליון3!$T$13:$T$27,0),MATCH('דיווח פרטני'!C659,גיליון3!$U$12:$X$12,0)))," ", INDEX(גיליון3!$U$13:$X$27,MATCH('דיווח פרטני'!G659,גיליון3!$T$13:$T$27,0),MATCH('דיווח פרטני'!C659,גיליון3!$U$12:$X$12,0)))</f>
        <v xml:space="preserve"> </v>
      </c>
      <c r="I659" s="866"/>
      <c r="J659" s="866"/>
      <c r="K659" s="905"/>
    </row>
    <row r="660" spans="1:11" ht="19" thickBot="1" x14ac:dyDescent="0.5">
      <c r="A660" s="866"/>
      <c r="B660" s="866"/>
      <c r="C660" s="866"/>
      <c r="D660" s="866"/>
      <c r="E660" s="867"/>
      <c r="F660" s="866"/>
      <c r="G660" s="866"/>
      <c r="H660" s="869" t="str">
        <f t="array" ref="H660">IF(ISERROR(INDEX(גיליון3!$U$13:$X$27,MATCH('דיווח פרטני'!G660,גיליון3!$T$13:$T$27,0),MATCH('דיווח פרטני'!C660,גיליון3!$U$12:$X$12,0)))," ", INDEX(גיליון3!$U$13:$X$27,MATCH('דיווח פרטני'!G660,גיליון3!$T$13:$T$27,0),MATCH('דיווח פרטני'!C660,גיליון3!$U$12:$X$12,0)))</f>
        <v xml:space="preserve"> </v>
      </c>
      <c r="I660" s="866"/>
      <c r="J660" s="866"/>
      <c r="K660" s="905"/>
    </row>
    <row r="661" spans="1:11" ht="19" thickBot="1" x14ac:dyDescent="0.5">
      <c r="A661" s="866"/>
      <c r="B661" s="866"/>
      <c r="C661" s="866"/>
      <c r="D661" s="866"/>
      <c r="E661" s="867"/>
      <c r="F661" s="866"/>
      <c r="G661" s="866"/>
      <c r="H661" s="869" t="str">
        <f t="array" ref="H661">IF(ISERROR(INDEX(גיליון3!$U$13:$X$27,MATCH('דיווח פרטני'!G661,גיליון3!$T$13:$T$27,0),MATCH('דיווח פרטני'!C661,גיליון3!$U$12:$X$12,0)))," ", INDEX(גיליון3!$U$13:$X$27,MATCH('דיווח פרטני'!G661,גיליון3!$T$13:$T$27,0),MATCH('דיווח פרטני'!C661,גיליון3!$U$12:$X$12,0)))</f>
        <v xml:space="preserve"> </v>
      </c>
      <c r="I661" s="866"/>
      <c r="J661" s="866"/>
      <c r="K661" s="905"/>
    </row>
    <row r="662" spans="1:11" ht="19" thickBot="1" x14ac:dyDescent="0.5">
      <c r="A662" s="866"/>
      <c r="B662" s="866"/>
      <c r="C662" s="866"/>
      <c r="D662" s="866"/>
      <c r="E662" s="867"/>
      <c r="F662" s="866"/>
      <c r="G662" s="866"/>
      <c r="H662" s="869" t="str">
        <f t="array" ref="H662">IF(ISERROR(INDEX(גיליון3!$U$13:$X$27,MATCH('דיווח פרטני'!G662,גיליון3!$T$13:$T$27,0),MATCH('דיווח פרטני'!C662,גיליון3!$U$12:$X$12,0)))," ", INDEX(גיליון3!$U$13:$X$27,MATCH('דיווח פרטני'!G662,גיליון3!$T$13:$T$27,0),MATCH('דיווח פרטני'!C662,גיליון3!$U$12:$X$12,0)))</f>
        <v xml:space="preserve"> </v>
      </c>
      <c r="I662" s="866"/>
      <c r="J662" s="866"/>
      <c r="K662" s="905"/>
    </row>
    <row r="663" spans="1:11" ht="19" thickBot="1" x14ac:dyDescent="0.5">
      <c r="A663" s="866"/>
      <c r="B663" s="866"/>
      <c r="C663" s="866"/>
      <c r="D663" s="866"/>
      <c r="E663" s="867"/>
      <c r="F663" s="866"/>
      <c r="G663" s="866"/>
      <c r="H663" s="869" t="str">
        <f t="array" ref="H663">IF(ISERROR(INDEX(גיליון3!$U$13:$X$27,MATCH('דיווח פרטני'!G663,גיליון3!$T$13:$T$27,0),MATCH('דיווח פרטני'!C663,גיליון3!$U$12:$X$12,0)))," ", INDEX(גיליון3!$U$13:$X$27,MATCH('דיווח פרטני'!G663,גיליון3!$T$13:$T$27,0),MATCH('דיווח פרטני'!C663,גיליון3!$U$12:$X$12,0)))</f>
        <v xml:space="preserve"> </v>
      </c>
      <c r="I663" s="866"/>
      <c r="J663" s="866"/>
      <c r="K663" s="905"/>
    </row>
    <row r="664" spans="1:11" ht="19" thickBot="1" x14ac:dyDescent="0.5">
      <c r="A664" s="866"/>
      <c r="B664" s="866"/>
      <c r="C664" s="866"/>
      <c r="D664" s="866"/>
      <c r="E664" s="867"/>
      <c r="F664" s="866"/>
      <c r="G664" s="866"/>
      <c r="H664" s="869" t="str">
        <f t="array" ref="H664">IF(ISERROR(INDEX(גיליון3!$U$13:$X$27,MATCH('דיווח פרטני'!G664,גיליון3!$T$13:$T$27,0),MATCH('דיווח פרטני'!C664,גיליון3!$U$12:$X$12,0)))," ", INDEX(גיליון3!$U$13:$X$27,MATCH('דיווח פרטני'!G664,גיליון3!$T$13:$T$27,0),MATCH('דיווח פרטני'!C664,גיליון3!$U$12:$X$12,0)))</f>
        <v xml:space="preserve"> </v>
      </c>
      <c r="I664" s="866"/>
      <c r="J664" s="866"/>
      <c r="K664" s="905"/>
    </row>
    <row r="665" spans="1:11" ht="19" thickBot="1" x14ac:dyDescent="0.5">
      <c r="A665" s="866"/>
      <c r="B665" s="866"/>
      <c r="C665" s="866"/>
      <c r="D665" s="866"/>
      <c r="E665" s="867"/>
      <c r="F665" s="866"/>
      <c r="G665" s="866"/>
      <c r="H665" s="869" t="str">
        <f t="array" ref="H665">IF(ISERROR(INDEX(גיליון3!$U$13:$X$27,MATCH('דיווח פרטני'!G665,גיליון3!$T$13:$T$27,0),MATCH('דיווח פרטני'!C665,גיליון3!$U$12:$X$12,0)))," ", INDEX(גיליון3!$U$13:$X$27,MATCH('דיווח פרטני'!G665,גיליון3!$T$13:$T$27,0),MATCH('דיווח פרטני'!C665,גיליון3!$U$12:$X$12,0)))</f>
        <v xml:space="preserve"> </v>
      </c>
      <c r="I665" s="866"/>
      <c r="J665" s="866"/>
      <c r="K665" s="905"/>
    </row>
    <row r="666" spans="1:11" ht="19" thickBot="1" x14ac:dyDescent="0.5">
      <c r="A666" s="866"/>
      <c r="B666" s="866"/>
      <c r="C666" s="866"/>
      <c r="D666" s="866"/>
      <c r="E666" s="867"/>
      <c r="F666" s="866"/>
      <c r="G666" s="866"/>
      <c r="H666" s="869" t="str">
        <f t="array" ref="H666">IF(ISERROR(INDEX(גיליון3!$U$13:$X$27,MATCH('דיווח פרטני'!G666,גיליון3!$T$13:$T$27,0),MATCH('דיווח פרטני'!C666,גיליון3!$U$12:$X$12,0)))," ", INDEX(גיליון3!$U$13:$X$27,MATCH('דיווח פרטני'!G666,גיליון3!$T$13:$T$27,0),MATCH('דיווח פרטני'!C666,גיליון3!$U$12:$X$12,0)))</f>
        <v xml:space="preserve"> </v>
      </c>
      <c r="I666" s="866"/>
      <c r="J666" s="866"/>
      <c r="K666" s="905"/>
    </row>
    <row r="667" spans="1:11" ht="19" thickBot="1" x14ac:dyDescent="0.5">
      <c r="A667" s="866"/>
      <c r="B667" s="866"/>
      <c r="C667" s="866"/>
      <c r="D667" s="866"/>
      <c r="E667" s="867"/>
      <c r="F667" s="866"/>
      <c r="G667" s="866"/>
      <c r="H667" s="869" t="str">
        <f t="array" ref="H667">IF(ISERROR(INDEX(גיליון3!$U$13:$X$27,MATCH('דיווח פרטני'!G667,גיליון3!$T$13:$T$27,0),MATCH('דיווח פרטני'!C667,גיליון3!$U$12:$X$12,0)))," ", INDEX(גיליון3!$U$13:$X$27,MATCH('דיווח פרטני'!G667,גיליון3!$T$13:$T$27,0),MATCH('דיווח פרטני'!C667,גיליון3!$U$12:$X$12,0)))</f>
        <v xml:space="preserve"> </v>
      </c>
      <c r="I667" s="866"/>
      <c r="J667" s="866"/>
      <c r="K667" s="905"/>
    </row>
    <row r="668" spans="1:11" ht="19" thickBot="1" x14ac:dyDescent="0.5">
      <c r="A668" s="866"/>
      <c r="B668" s="866"/>
      <c r="C668" s="866"/>
      <c r="D668" s="866"/>
      <c r="E668" s="867"/>
      <c r="F668" s="866"/>
      <c r="G668" s="866"/>
      <c r="H668" s="869" t="str">
        <f t="array" ref="H668">IF(ISERROR(INDEX(גיליון3!$U$13:$X$27,MATCH('דיווח פרטני'!G668,גיליון3!$T$13:$T$27,0),MATCH('דיווח פרטני'!C668,גיליון3!$U$12:$X$12,0)))," ", INDEX(גיליון3!$U$13:$X$27,MATCH('דיווח פרטני'!G668,גיליון3!$T$13:$T$27,0),MATCH('דיווח פרטני'!C668,גיליון3!$U$12:$X$12,0)))</f>
        <v xml:space="preserve"> </v>
      </c>
      <c r="I668" s="866"/>
      <c r="J668" s="866"/>
      <c r="K668" s="905"/>
    </row>
    <row r="669" spans="1:11" ht="19" thickBot="1" x14ac:dyDescent="0.5">
      <c r="A669" s="866"/>
      <c r="B669" s="866"/>
      <c r="C669" s="866"/>
      <c r="D669" s="866"/>
      <c r="E669" s="867"/>
      <c r="F669" s="866"/>
      <c r="G669" s="866"/>
      <c r="H669" s="869" t="str">
        <f t="array" ref="H669">IF(ISERROR(INDEX(גיליון3!$U$13:$X$27,MATCH('דיווח פרטני'!G669,גיליון3!$T$13:$T$27,0),MATCH('דיווח פרטני'!C669,גיליון3!$U$12:$X$12,0)))," ", INDEX(גיליון3!$U$13:$X$27,MATCH('דיווח פרטני'!G669,גיליון3!$T$13:$T$27,0),MATCH('דיווח פרטני'!C669,גיליון3!$U$12:$X$12,0)))</f>
        <v xml:space="preserve"> </v>
      </c>
      <c r="I669" s="866"/>
      <c r="J669" s="866"/>
      <c r="K669" s="905"/>
    </row>
    <row r="670" spans="1:11" ht="19" thickBot="1" x14ac:dyDescent="0.5">
      <c r="A670" s="866"/>
      <c r="B670" s="866"/>
      <c r="C670" s="866"/>
      <c r="D670" s="866"/>
      <c r="E670" s="867"/>
      <c r="F670" s="866"/>
      <c r="G670" s="866"/>
      <c r="H670" s="869" t="str">
        <f t="array" ref="H670">IF(ISERROR(INDEX(גיליון3!$U$13:$X$27,MATCH('דיווח פרטני'!G670,גיליון3!$T$13:$T$27,0),MATCH('דיווח פרטני'!C670,גיליון3!$U$12:$X$12,0)))," ", INDEX(גיליון3!$U$13:$X$27,MATCH('דיווח פרטני'!G670,גיליון3!$T$13:$T$27,0),MATCH('דיווח פרטני'!C670,גיליון3!$U$12:$X$12,0)))</f>
        <v xml:space="preserve"> </v>
      </c>
      <c r="I670" s="866"/>
      <c r="J670" s="866"/>
      <c r="K670" s="905"/>
    </row>
    <row r="671" spans="1:11" ht="19" thickBot="1" x14ac:dyDescent="0.5">
      <c r="A671" s="866"/>
      <c r="B671" s="866"/>
      <c r="C671" s="866"/>
      <c r="D671" s="866"/>
      <c r="E671" s="867"/>
      <c r="F671" s="866"/>
      <c r="G671" s="866"/>
      <c r="H671" s="869" t="str">
        <f t="array" ref="H671">IF(ISERROR(INDEX(גיליון3!$U$13:$X$27,MATCH('דיווח פרטני'!G671,גיליון3!$T$13:$T$27,0),MATCH('דיווח פרטני'!C671,גיליון3!$U$12:$X$12,0)))," ", INDEX(גיליון3!$U$13:$X$27,MATCH('דיווח פרטני'!G671,גיליון3!$T$13:$T$27,0),MATCH('דיווח פרטני'!C671,גיליון3!$U$12:$X$12,0)))</f>
        <v xml:space="preserve"> </v>
      </c>
      <c r="I671" s="866"/>
      <c r="J671" s="866"/>
      <c r="K671" s="905"/>
    </row>
    <row r="672" spans="1:11" ht="19" thickBot="1" x14ac:dyDescent="0.5">
      <c r="A672" s="866"/>
      <c r="B672" s="866"/>
      <c r="C672" s="866"/>
      <c r="D672" s="866"/>
      <c r="E672" s="867"/>
      <c r="F672" s="866"/>
      <c r="G672" s="866"/>
      <c r="H672" s="869" t="str">
        <f t="array" ref="H672">IF(ISERROR(INDEX(גיליון3!$U$13:$X$27,MATCH('דיווח פרטני'!G672,גיליון3!$T$13:$T$27,0),MATCH('דיווח פרטני'!C672,גיליון3!$U$12:$X$12,0)))," ", INDEX(גיליון3!$U$13:$X$27,MATCH('דיווח פרטני'!G672,גיליון3!$T$13:$T$27,0),MATCH('דיווח פרטני'!C672,גיליון3!$U$12:$X$12,0)))</f>
        <v xml:space="preserve"> </v>
      </c>
      <c r="I672" s="866"/>
      <c r="J672" s="866"/>
      <c r="K672" s="905"/>
    </row>
    <row r="673" spans="1:11" ht="19" thickBot="1" x14ac:dyDescent="0.5">
      <c r="A673" s="866"/>
      <c r="B673" s="866"/>
      <c r="C673" s="866"/>
      <c r="D673" s="866"/>
      <c r="E673" s="867"/>
      <c r="F673" s="866"/>
      <c r="G673" s="866"/>
      <c r="H673" s="869" t="str">
        <f t="array" ref="H673">IF(ISERROR(INDEX(גיליון3!$U$13:$X$27,MATCH('דיווח פרטני'!G673,גיליון3!$T$13:$T$27,0),MATCH('דיווח פרטני'!C673,גיליון3!$U$12:$X$12,0)))," ", INDEX(גיליון3!$U$13:$X$27,MATCH('דיווח פרטני'!G673,גיליון3!$T$13:$T$27,0),MATCH('דיווח פרטני'!C673,גיליון3!$U$12:$X$12,0)))</f>
        <v xml:space="preserve"> </v>
      </c>
      <c r="I673" s="866"/>
      <c r="J673" s="866"/>
      <c r="K673" s="905"/>
    </row>
    <row r="674" spans="1:11" ht="19" thickBot="1" x14ac:dyDescent="0.5">
      <c r="A674" s="866"/>
      <c r="B674" s="866"/>
      <c r="C674" s="866"/>
      <c r="D674" s="866"/>
      <c r="E674" s="867"/>
      <c r="F674" s="866"/>
      <c r="G674" s="866"/>
      <c r="H674" s="869" t="str">
        <f t="array" ref="H674">IF(ISERROR(INDEX(גיליון3!$U$13:$X$27,MATCH('דיווח פרטני'!G674,גיליון3!$T$13:$T$27,0),MATCH('דיווח פרטני'!C674,גיליון3!$U$12:$X$12,0)))," ", INDEX(גיליון3!$U$13:$X$27,MATCH('דיווח פרטני'!G674,גיליון3!$T$13:$T$27,0),MATCH('דיווח פרטני'!C674,גיליון3!$U$12:$X$12,0)))</f>
        <v xml:space="preserve"> </v>
      </c>
      <c r="I674" s="866"/>
      <c r="J674" s="866"/>
      <c r="K674" s="905"/>
    </row>
    <row r="675" spans="1:11" ht="19" thickBot="1" x14ac:dyDescent="0.5">
      <c r="A675" s="866"/>
      <c r="B675" s="866"/>
      <c r="C675" s="866"/>
      <c r="D675" s="866"/>
      <c r="E675" s="867"/>
      <c r="F675" s="866"/>
      <c r="G675" s="866"/>
      <c r="H675" s="869" t="str">
        <f t="array" ref="H675">IF(ISERROR(INDEX(גיליון3!$U$13:$X$27,MATCH('דיווח פרטני'!G675,גיליון3!$T$13:$T$27,0),MATCH('דיווח פרטני'!C675,גיליון3!$U$12:$X$12,0)))," ", INDEX(גיליון3!$U$13:$X$27,MATCH('דיווח פרטני'!G675,גיליון3!$T$13:$T$27,0),MATCH('דיווח פרטני'!C675,גיליון3!$U$12:$X$12,0)))</f>
        <v xml:space="preserve"> </v>
      </c>
      <c r="I675" s="866"/>
      <c r="J675" s="866"/>
      <c r="K675" s="905"/>
    </row>
    <row r="676" spans="1:11" ht="19" thickBot="1" x14ac:dyDescent="0.5">
      <c r="A676" s="866"/>
      <c r="B676" s="866"/>
      <c r="C676" s="866"/>
      <c r="D676" s="866"/>
      <c r="E676" s="867"/>
      <c r="F676" s="866"/>
      <c r="G676" s="866"/>
      <c r="H676" s="869" t="str">
        <f t="array" ref="H676">IF(ISERROR(INDEX(גיליון3!$U$13:$X$27,MATCH('דיווח פרטני'!G676,גיליון3!$T$13:$T$27,0),MATCH('דיווח פרטני'!C676,גיליון3!$U$12:$X$12,0)))," ", INDEX(גיליון3!$U$13:$X$27,MATCH('דיווח פרטני'!G676,גיליון3!$T$13:$T$27,0),MATCH('דיווח פרטני'!C676,גיליון3!$U$12:$X$12,0)))</f>
        <v xml:space="preserve"> </v>
      </c>
      <c r="I676" s="866"/>
      <c r="J676" s="866"/>
      <c r="K676" s="905"/>
    </row>
    <row r="677" spans="1:11" ht="19" thickBot="1" x14ac:dyDescent="0.5">
      <c r="A677" s="866"/>
      <c r="B677" s="866"/>
      <c r="C677" s="866"/>
      <c r="D677" s="866"/>
      <c r="E677" s="867"/>
      <c r="F677" s="866"/>
      <c r="G677" s="866"/>
      <c r="H677" s="869" t="str">
        <f t="array" ref="H677">IF(ISERROR(INDEX(גיליון3!$U$13:$X$27,MATCH('דיווח פרטני'!G677,גיליון3!$T$13:$T$27,0),MATCH('דיווח פרטני'!C677,גיליון3!$U$12:$X$12,0)))," ", INDEX(גיליון3!$U$13:$X$27,MATCH('דיווח פרטני'!G677,גיליון3!$T$13:$T$27,0),MATCH('דיווח פרטני'!C677,גיליון3!$U$12:$X$12,0)))</f>
        <v xml:space="preserve"> </v>
      </c>
      <c r="I677" s="866"/>
      <c r="J677" s="866"/>
      <c r="K677" s="905"/>
    </row>
    <row r="678" spans="1:11" ht="19" thickBot="1" x14ac:dyDescent="0.5">
      <c r="A678" s="866"/>
      <c r="B678" s="866"/>
      <c r="C678" s="866"/>
      <c r="D678" s="866"/>
      <c r="E678" s="867"/>
      <c r="F678" s="866"/>
      <c r="G678" s="866"/>
      <c r="H678" s="869" t="str">
        <f t="array" ref="H678">IF(ISERROR(INDEX(גיליון3!$U$13:$X$27,MATCH('דיווח פרטני'!G678,גיליון3!$T$13:$T$27,0),MATCH('דיווח פרטני'!C678,גיליון3!$U$12:$X$12,0)))," ", INDEX(גיליון3!$U$13:$X$27,MATCH('דיווח פרטני'!G678,גיליון3!$T$13:$T$27,0),MATCH('דיווח פרטני'!C678,גיליון3!$U$12:$X$12,0)))</f>
        <v xml:space="preserve"> </v>
      </c>
      <c r="I678" s="866"/>
      <c r="J678" s="866"/>
      <c r="K678" s="905"/>
    </row>
    <row r="679" spans="1:11" ht="19" thickBot="1" x14ac:dyDescent="0.5">
      <c r="A679" s="866"/>
      <c r="B679" s="866"/>
      <c r="C679" s="866"/>
      <c r="D679" s="866"/>
      <c r="E679" s="867"/>
      <c r="F679" s="866"/>
      <c r="G679" s="866"/>
      <c r="H679" s="869" t="str">
        <f t="array" ref="H679">IF(ISERROR(INDEX(גיליון3!$U$13:$X$27,MATCH('דיווח פרטני'!G679,גיליון3!$T$13:$T$27,0),MATCH('דיווח פרטני'!C679,גיליון3!$U$12:$X$12,0)))," ", INDEX(גיליון3!$U$13:$X$27,MATCH('דיווח פרטני'!G679,גיליון3!$T$13:$T$27,0),MATCH('דיווח פרטני'!C679,גיליון3!$U$12:$X$12,0)))</f>
        <v xml:space="preserve"> </v>
      </c>
      <c r="I679" s="866"/>
      <c r="J679" s="866"/>
      <c r="K679" s="905"/>
    </row>
    <row r="680" spans="1:11" ht="19" thickBot="1" x14ac:dyDescent="0.5">
      <c r="A680" s="866"/>
      <c r="B680" s="866"/>
      <c r="C680" s="866"/>
      <c r="D680" s="866"/>
      <c r="E680" s="867"/>
      <c r="F680" s="866"/>
      <c r="G680" s="866"/>
      <c r="H680" s="869" t="str">
        <f t="array" ref="H680">IF(ISERROR(INDEX(גיליון3!$U$13:$X$27,MATCH('דיווח פרטני'!G680,גיליון3!$T$13:$T$27,0),MATCH('דיווח פרטני'!C680,גיליון3!$U$12:$X$12,0)))," ", INDEX(גיליון3!$U$13:$X$27,MATCH('דיווח פרטני'!G680,גיליון3!$T$13:$T$27,0),MATCH('דיווח פרטני'!C680,גיליון3!$U$12:$X$12,0)))</f>
        <v xml:space="preserve"> </v>
      </c>
      <c r="I680" s="866"/>
      <c r="J680" s="866"/>
      <c r="K680" s="905"/>
    </row>
    <row r="681" spans="1:11" ht="19" thickBot="1" x14ac:dyDescent="0.5">
      <c r="A681" s="866"/>
      <c r="B681" s="866"/>
      <c r="C681" s="866"/>
      <c r="D681" s="866"/>
      <c r="E681" s="867"/>
      <c r="F681" s="866"/>
      <c r="G681" s="866"/>
      <c r="H681" s="869" t="str">
        <f t="array" ref="H681">IF(ISERROR(INDEX(גיליון3!$U$13:$X$27,MATCH('דיווח פרטני'!G681,גיליון3!$T$13:$T$27,0),MATCH('דיווח פרטני'!C681,גיליון3!$U$12:$X$12,0)))," ", INDEX(גיליון3!$U$13:$X$27,MATCH('דיווח פרטני'!G681,גיליון3!$T$13:$T$27,0),MATCH('דיווח פרטני'!C681,גיליון3!$U$12:$X$12,0)))</f>
        <v xml:space="preserve"> </v>
      </c>
      <c r="I681" s="866"/>
      <c r="J681" s="866"/>
      <c r="K681" s="905"/>
    </row>
    <row r="682" spans="1:11" ht="19" thickBot="1" x14ac:dyDescent="0.5">
      <c r="A682" s="866"/>
      <c r="B682" s="866"/>
      <c r="C682" s="866"/>
      <c r="D682" s="866"/>
      <c r="E682" s="867"/>
      <c r="F682" s="866"/>
      <c r="G682" s="866"/>
      <c r="H682" s="869" t="str">
        <f t="array" ref="H682">IF(ISERROR(INDEX(גיליון3!$U$13:$X$27,MATCH('דיווח פרטני'!G682,גיליון3!$T$13:$T$27,0),MATCH('דיווח פרטני'!C682,גיליון3!$U$12:$X$12,0)))," ", INDEX(גיליון3!$U$13:$X$27,MATCH('דיווח פרטני'!G682,גיליון3!$T$13:$T$27,0),MATCH('דיווח פרטני'!C682,גיליון3!$U$12:$X$12,0)))</f>
        <v xml:space="preserve"> </v>
      </c>
      <c r="I682" s="866"/>
      <c r="J682" s="866"/>
      <c r="K682" s="905"/>
    </row>
    <row r="683" spans="1:11" ht="19" thickBot="1" x14ac:dyDescent="0.5">
      <c r="A683" s="866"/>
      <c r="B683" s="866"/>
      <c r="C683" s="866"/>
      <c r="D683" s="866"/>
      <c r="E683" s="867"/>
      <c r="F683" s="866"/>
      <c r="G683" s="866"/>
      <c r="H683" s="869" t="str">
        <f t="array" ref="H683">IF(ISERROR(INDEX(גיליון3!$U$13:$X$27,MATCH('דיווח פרטני'!G683,גיליון3!$T$13:$T$27,0),MATCH('דיווח פרטני'!C683,גיליון3!$U$12:$X$12,0)))," ", INDEX(גיליון3!$U$13:$X$27,MATCH('דיווח פרטני'!G683,גיליון3!$T$13:$T$27,0),MATCH('דיווח פרטני'!C683,גיליון3!$U$12:$X$12,0)))</f>
        <v xml:space="preserve"> </v>
      </c>
      <c r="I683" s="866"/>
      <c r="J683" s="866"/>
      <c r="K683" s="905"/>
    </row>
    <row r="684" spans="1:11" ht="19" thickBot="1" x14ac:dyDescent="0.5">
      <c r="A684" s="866"/>
      <c r="B684" s="866"/>
      <c r="C684" s="866"/>
      <c r="D684" s="866"/>
      <c r="E684" s="867"/>
      <c r="F684" s="866"/>
      <c r="G684" s="866"/>
      <c r="H684" s="869" t="str">
        <f t="array" ref="H684">IF(ISERROR(INDEX(גיליון3!$U$13:$X$27,MATCH('דיווח פרטני'!G684,גיליון3!$T$13:$T$27,0),MATCH('דיווח פרטני'!C684,גיליון3!$U$12:$X$12,0)))," ", INDEX(גיליון3!$U$13:$X$27,MATCH('דיווח פרטני'!G684,גיליון3!$T$13:$T$27,0),MATCH('דיווח פרטני'!C684,גיליון3!$U$12:$X$12,0)))</f>
        <v xml:space="preserve"> </v>
      </c>
      <c r="I684" s="866"/>
      <c r="J684" s="866"/>
      <c r="K684" s="905"/>
    </row>
    <row r="685" spans="1:11" ht="19" thickBot="1" x14ac:dyDescent="0.5">
      <c r="A685" s="866"/>
      <c r="B685" s="866"/>
      <c r="C685" s="866"/>
      <c r="D685" s="866"/>
      <c r="E685" s="867"/>
      <c r="F685" s="866"/>
      <c r="G685" s="866"/>
      <c r="H685" s="869" t="str">
        <f t="array" ref="H685">IF(ISERROR(INDEX(גיליון3!$U$13:$X$27,MATCH('דיווח פרטני'!G685,גיליון3!$T$13:$T$27,0),MATCH('דיווח פרטני'!C685,גיליון3!$U$12:$X$12,0)))," ", INDEX(גיליון3!$U$13:$X$27,MATCH('דיווח פרטני'!G685,גיליון3!$T$13:$T$27,0),MATCH('דיווח פרטני'!C685,גיליון3!$U$12:$X$12,0)))</f>
        <v xml:space="preserve"> </v>
      </c>
      <c r="I685" s="866"/>
      <c r="J685" s="866"/>
      <c r="K685" s="905"/>
    </row>
    <row r="686" spans="1:11" ht="19" thickBot="1" x14ac:dyDescent="0.5">
      <c r="A686" s="866"/>
      <c r="B686" s="866"/>
      <c r="C686" s="866"/>
      <c r="D686" s="866"/>
      <c r="E686" s="867"/>
      <c r="F686" s="866"/>
      <c r="G686" s="866"/>
      <c r="H686" s="869" t="str">
        <f t="array" ref="H686">IF(ISERROR(INDEX(גיליון3!$U$13:$X$27,MATCH('דיווח פרטני'!G686,גיליון3!$T$13:$T$27,0),MATCH('דיווח פרטני'!C686,גיליון3!$U$12:$X$12,0)))," ", INDEX(גיליון3!$U$13:$X$27,MATCH('דיווח פרטני'!G686,גיליון3!$T$13:$T$27,0),MATCH('דיווח פרטני'!C686,גיליון3!$U$12:$X$12,0)))</f>
        <v xml:space="preserve"> </v>
      </c>
      <c r="I686" s="866"/>
      <c r="J686" s="866"/>
      <c r="K686" s="905"/>
    </row>
    <row r="687" spans="1:11" ht="19" thickBot="1" x14ac:dyDescent="0.5">
      <c r="A687" s="866"/>
      <c r="B687" s="866"/>
      <c r="C687" s="866"/>
      <c r="D687" s="866"/>
      <c r="E687" s="867"/>
      <c r="F687" s="866"/>
      <c r="G687" s="866"/>
      <c r="H687" s="869" t="str">
        <f t="array" ref="H687">IF(ISERROR(INDEX(גיליון3!$U$13:$X$27,MATCH('דיווח פרטני'!G687,גיליון3!$T$13:$T$27,0),MATCH('דיווח פרטני'!C687,גיליון3!$U$12:$X$12,0)))," ", INDEX(גיליון3!$U$13:$X$27,MATCH('דיווח פרטני'!G687,גיליון3!$T$13:$T$27,0),MATCH('דיווח פרטני'!C687,גיליון3!$U$12:$X$12,0)))</f>
        <v xml:space="preserve"> </v>
      </c>
      <c r="I687" s="866"/>
      <c r="J687" s="866"/>
      <c r="K687" s="905"/>
    </row>
    <row r="688" spans="1:11" ht="19" thickBot="1" x14ac:dyDescent="0.5">
      <c r="A688" s="866"/>
      <c r="B688" s="866"/>
      <c r="C688" s="866"/>
      <c r="D688" s="866"/>
      <c r="E688" s="867"/>
      <c r="F688" s="866"/>
      <c r="G688" s="866"/>
      <c r="H688" s="869" t="str">
        <f t="array" ref="H688">IF(ISERROR(INDEX(גיליון3!$U$13:$X$27,MATCH('דיווח פרטני'!G688,גיליון3!$T$13:$T$27,0),MATCH('דיווח פרטני'!C688,גיליון3!$U$12:$X$12,0)))," ", INDEX(גיליון3!$U$13:$X$27,MATCH('דיווח פרטני'!G688,גיליון3!$T$13:$T$27,0),MATCH('דיווח פרטני'!C688,גיליון3!$U$12:$X$12,0)))</f>
        <v xml:space="preserve"> </v>
      </c>
      <c r="I688" s="866"/>
      <c r="J688" s="866"/>
      <c r="K688" s="905"/>
    </row>
    <row r="689" spans="1:11" ht="19" thickBot="1" x14ac:dyDescent="0.5">
      <c r="A689" s="866"/>
      <c r="B689" s="866"/>
      <c r="C689" s="866"/>
      <c r="D689" s="866"/>
      <c r="E689" s="867"/>
      <c r="F689" s="866"/>
      <c r="G689" s="866"/>
      <c r="H689" s="869" t="str">
        <f t="array" ref="H689">IF(ISERROR(INDEX(גיליון3!$U$13:$X$27,MATCH('דיווח פרטני'!G689,גיליון3!$T$13:$T$27,0),MATCH('דיווח פרטני'!C689,גיליון3!$U$12:$X$12,0)))," ", INDEX(גיליון3!$U$13:$X$27,MATCH('דיווח פרטני'!G689,גיליון3!$T$13:$T$27,0),MATCH('דיווח פרטני'!C689,גיליון3!$U$12:$X$12,0)))</f>
        <v xml:space="preserve"> </v>
      </c>
      <c r="I689" s="866"/>
      <c r="J689" s="866"/>
      <c r="K689" s="905"/>
    </row>
    <row r="690" spans="1:11" ht="19" thickBot="1" x14ac:dyDescent="0.5">
      <c r="A690" s="866"/>
      <c r="B690" s="866"/>
      <c r="C690" s="866"/>
      <c r="D690" s="866"/>
      <c r="E690" s="867"/>
      <c r="F690" s="866"/>
      <c r="G690" s="866"/>
      <c r="H690" s="869" t="str">
        <f t="array" ref="H690">IF(ISERROR(INDEX(גיליון3!$U$13:$X$27,MATCH('דיווח פרטני'!G690,גיליון3!$T$13:$T$27,0),MATCH('דיווח פרטני'!C690,גיליון3!$U$12:$X$12,0)))," ", INDEX(גיליון3!$U$13:$X$27,MATCH('דיווח פרטני'!G690,גיליון3!$T$13:$T$27,0),MATCH('דיווח פרטני'!C690,גיליון3!$U$12:$X$12,0)))</f>
        <v xml:space="preserve"> </v>
      </c>
      <c r="I690" s="866"/>
      <c r="J690" s="866"/>
      <c r="K690" s="905"/>
    </row>
    <row r="691" spans="1:11" ht="19" thickBot="1" x14ac:dyDescent="0.5">
      <c r="A691" s="866"/>
      <c r="B691" s="866"/>
      <c r="C691" s="866"/>
      <c r="D691" s="866"/>
      <c r="E691" s="867"/>
      <c r="F691" s="866"/>
      <c r="G691" s="866"/>
      <c r="H691" s="869" t="str">
        <f t="array" ref="H691">IF(ISERROR(INDEX(גיליון3!$U$13:$X$27,MATCH('דיווח פרטני'!G691,גיליון3!$T$13:$T$27,0),MATCH('דיווח פרטני'!C691,גיליון3!$U$12:$X$12,0)))," ", INDEX(גיליון3!$U$13:$X$27,MATCH('דיווח פרטני'!G691,גיליון3!$T$13:$T$27,0),MATCH('דיווח פרטני'!C691,גיליון3!$U$12:$X$12,0)))</f>
        <v xml:space="preserve"> </v>
      </c>
      <c r="I691" s="866"/>
      <c r="J691" s="866"/>
      <c r="K691" s="905"/>
    </row>
    <row r="692" spans="1:11" ht="19" thickBot="1" x14ac:dyDescent="0.5">
      <c r="A692" s="866"/>
      <c r="B692" s="866"/>
      <c r="C692" s="866"/>
      <c r="D692" s="866"/>
      <c r="E692" s="867"/>
      <c r="F692" s="866"/>
      <c r="G692" s="866"/>
      <c r="H692" s="869" t="str">
        <f t="array" ref="H692">IF(ISERROR(INDEX(גיליון3!$U$13:$X$27,MATCH('דיווח פרטני'!G692,גיליון3!$T$13:$T$27,0),MATCH('דיווח פרטני'!C692,גיליון3!$U$12:$X$12,0)))," ", INDEX(גיליון3!$U$13:$X$27,MATCH('דיווח פרטני'!G692,גיליון3!$T$13:$T$27,0),MATCH('דיווח פרטני'!C692,גיליון3!$U$12:$X$12,0)))</f>
        <v xml:space="preserve"> </v>
      </c>
      <c r="I692" s="866"/>
      <c r="J692" s="866"/>
      <c r="K692" s="905"/>
    </row>
    <row r="693" spans="1:11" ht="19" thickBot="1" x14ac:dyDescent="0.5">
      <c r="A693" s="866"/>
      <c r="B693" s="866"/>
      <c r="C693" s="866"/>
      <c r="D693" s="866"/>
      <c r="E693" s="867"/>
      <c r="F693" s="866"/>
      <c r="G693" s="866"/>
      <c r="H693" s="869" t="str">
        <f t="array" ref="H693">IF(ISERROR(INDEX(גיליון3!$U$13:$X$27,MATCH('דיווח פרטני'!G693,גיליון3!$T$13:$T$27,0),MATCH('דיווח פרטני'!C693,גיליון3!$U$12:$X$12,0)))," ", INDEX(גיליון3!$U$13:$X$27,MATCH('דיווח פרטני'!G693,גיליון3!$T$13:$T$27,0),MATCH('דיווח פרטני'!C693,גיליון3!$U$12:$X$12,0)))</f>
        <v xml:space="preserve"> </v>
      </c>
      <c r="I693" s="866"/>
      <c r="J693" s="866"/>
      <c r="K693" s="905"/>
    </row>
    <row r="694" spans="1:11" ht="19" thickBot="1" x14ac:dyDescent="0.5">
      <c r="A694" s="866"/>
      <c r="B694" s="866"/>
      <c r="C694" s="866"/>
      <c r="D694" s="866"/>
      <c r="E694" s="867"/>
      <c r="F694" s="866"/>
      <c r="G694" s="866"/>
      <c r="H694" s="869" t="str">
        <f t="array" ref="H694">IF(ISERROR(INDEX(גיליון3!$U$13:$X$27,MATCH('דיווח פרטני'!G694,גיליון3!$T$13:$T$27,0),MATCH('דיווח פרטני'!C694,גיליון3!$U$12:$X$12,0)))," ", INDEX(גיליון3!$U$13:$X$27,MATCH('דיווח פרטני'!G694,גיליון3!$T$13:$T$27,0),MATCH('דיווח פרטני'!C694,גיליון3!$U$12:$X$12,0)))</f>
        <v xml:space="preserve"> </v>
      </c>
      <c r="I694" s="866"/>
      <c r="J694" s="866"/>
      <c r="K694" s="905"/>
    </row>
    <row r="695" spans="1:11" ht="19" thickBot="1" x14ac:dyDescent="0.5">
      <c r="A695" s="866"/>
      <c r="B695" s="866"/>
      <c r="C695" s="866"/>
      <c r="D695" s="866"/>
      <c r="E695" s="867"/>
      <c r="F695" s="866"/>
      <c r="G695" s="866"/>
      <c r="H695" s="869" t="str">
        <f t="array" ref="H695">IF(ISERROR(INDEX(גיליון3!$U$13:$X$27,MATCH('דיווח פרטני'!G695,גיליון3!$T$13:$T$27,0),MATCH('דיווח פרטני'!C695,גיליון3!$U$12:$X$12,0)))," ", INDEX(גיליון3!$U$13:$X$27,MATCH('דיווח פרטני'!G695,גיליון3!$T$13:$T$27,0),MATCH('דיווח פרטני'!C695,גיליון3!$U$12:$X$12,0)))</f>
        <v xml:space="preserve"> </v>
      </c>
      <c r="I695" s="866"/>
      <c r="J695" s="866"/>
      <c r="K695" s="905"/>
    </row>
    <row r="696" spans="1:11" ht="19" thickBot="1" x14ac:dyDescent="0.5">
      <c r="A696" s="866"/>
      <c r="B696" s="866"/>
      <c r="C696" s="866"/>
      <c r="D696" s="866"/>
      <c r="E696" s="867"/>
      <c r="F696" s="866"/>
      <c r="G696" s="866"/>
      <c r="H696" s="869" t="str">
        <f t="array" ref="H696">IF(ISERROR(INDEX(גיליון3!$U$13:$X$27,MATCH('דיווח פרטני'!G696,גיליון3!$T$13:$T$27,0),MATCH('דיווח פרטני'!C696,גיליון3!$U$12:$X$12,0)))," ", INDEX(גיליון3!$U$13:$X$27,MATCH('דיווח פרטני'!G696,גיליון3!$T$13:$T$27,0),MATCH('דיווח פרטני'!C696,גיליון3!$U$12:$X$12,0)))</f>
        <v xml:space="preserve"> </v>
      </c>
      <c r="I696" s="866"/>
      <c r="J696" s="866"/>
      <c r="K696" s="905"/>
    </row>
    <row r="697" spans="1:11" ht="19" thickBot="1" x14ac:dyDescent="0.5">
      <c r="A697" s="866"/>
      <c r="B697" s="866"/>
      <c r="C697" s="866"/>
      <c r="D697" s="866"/>
      <c r="E697" s="867"/>
      <c r="F697" s="866"/>
      <c r="G697" s="866"/>
      <c r="H697" s="869" t="str">
        <f t="array" ref="H697">IF(ISERROR(INDEX(גיליון3!$U$13:$X$27,MATCH('דיווח פרטני'!G697,גיליון3!$T$13:$T$27,0),MATCH('דיווח פרטני'!C697,גיליון3!$U$12:$X$12,0)))," ", INDEX(גיליון3!$U$13:$X$27,MATCH('דיווח פרטני'!G697,גיליון3!$T$13:$T$27,0),MATCH('דיווח פרטני'!C697,גיליון3!$U$12:$X$12,0)))</f>
        <v xml:space="preserve"> </v>
      </c>
      <c r="I697" s="866"/>
      <c r="J697" s="866"/>
      <c r="K697" s="905"/>
    </row>
    <row r="698" spans="1:11" ht="19" thickBot="1" x14ac:dyDescent="0.5">
      <c r="A698" s="866"/>
      <c r="B698" s="866"/>
      <c r="C698" s="866"/>
      <c r="D698" s="866"/>
      <c r="E698" s="867"/>
      <c r="F698" s="866"/>
      <c r="G698" s="866"/>
      <c r="H698" s="869" t="str">
        <f t="array" ref="H698">IF(ISERROR(INDEX(גיליון3!$U$13:$X$27,MATCH('דיווח פרטני'!G698,גיליון3!$T$13:$T$27,0),MATCH('דיווח פרטני'!C698,גיליון3!$U$12:$X$12,0)))," ", INDEX(גיליון3!$U$13:$X$27,MATCH('דיווח פרטני'!G698,גיליון3!$T$13:$T$27,0),MATCH('דיווח פרטני'!C698,גיליון3!$U$12:$X$12,0)))</f>
        <v xml:space="preserve"> </v>
      </c>
      <c r="I698" s="866"/>
      <c r="J698" s="866"/>
      <c r="K698" s="905"/>
    </row>
    <row r="699" spans="1:11" ht="19" thickBot="1" x14ac:dyDescent="0.5">
      <c r="A699" s="866"/>
      <c r="B699" s="866"/>
      <c r="C699" s="866"/>
      <c r="D699" s="866"/>
      <c r="E699" s="867"/>
      <c r="F699" s="866"/>
      <c r="G699" s="866"/>
      <c r="H699" s="869" t="str">
        <f t="array" ref="H699">IF(ISERROR(INDEX(גיליון3!$U$13:$X$27,MATCH('דיווח פרטני'!G699,גיליון3!$T$13:$T$27,0),MATCH('דיווח פרטני'!C699,גיליון3!$U$12:$X$12,0)))," ", INDEX(גיליון3!$U$13:$X$27,MATCH('דיווח פרטני'!G699,גיליון3!$T$13:$T$27,0),MATCH('דיווח פרטני'!C699,גיליון3!$U$12:$X$12,0)))</f>
        <v xml:space="preserve"> </v>
      </c>
      <c r="I699" s="866"/>
      <c r="J699" s="866"/>
      <c r="K699" s="905"/>
    </row>
    <row r="700" spans="1:11" ht="19" thickBot="1" x14ac:dyDescent="0.5">
      <c r="A700" s="866"/>
      <c r="B700" s="866"/>
      <c r="C700" s="866"/>
      <c r="D700" s="866"/>
      <c r="E700" s="867"/>
      <c r="F700" s="866"/>
      <c r="G700" s="866"/>
      <c r="H700" s="869" t="str">
        <f t="array" ref="H700">IF(ISERROR(INDEX(גיליון3!$U$13:$X$27,MATCH('דיווח פרטני'!G700,גיליון3!$T$13:$T$27,0),MATCH('דיווח פרטני'!C700,גיליון3!$U$12:$X$12,0)))," ", INDEX(גיליון3!$U$13:$X$27,MATCH('דיווח פרטני'!G700,גיליון3!$T$13:$T$27,0),MATCH('דיווח פרטני'!C700,גיליון3!$U$12:$X$12,0)))</f>
        <v xml:space="preserve"> </v>
      </c>
      <c r="I700" s="866"/>
      <c r="J700" s="866"/>
      <c r="K700" s="905"/>
    </row>
    <row r="701" spans="1:11" ht="19" thickBot="1" x14ac:dyDescent="0.5">
      <c r="A701" s="866"/>
      <c r="B701" s="866"/>
      <c r="C701" s="866"/>
      <c r="D701" s="866"/>
      <c r="E701" s="867"/>
      <c r="F701" s="866"/>
      <c r="G701" s="866"/>
      <c r="H701" s="869" t="str">
        <f t="array" ref="H701">IF(ISERROR(INDEX(גיליון3!$U$13:$X$27,MATCH('דיווח פרטני'!G701,גיליון3!$T$13:$T$27,0),MATCH('דיווח פרטני'!C701,גיליון3!$U$12:$X$12,0)))," ", INDEX(גיליון3!$U$13:$X$27,MATCH('דיווח פרטני'!G701,גיליון3!$T$13:$T$27,0),MATCH('דיווח פרטני'!C701,גיליון3!$U$12:$X$12,0)))</f>
        <v xml:space="preserve"> </v>
      </c>
      <c r="I701" s="866"/>
      <c r="J701" s="866"/>
      <c r="K701" s="905"/>
    </row>
    <row r="702" spans="1:11" ht="19" thickBot="1" x14ac:dyDescent="0.5">
      <c r="A702" s="866"/>
      <c r="B702" s="866"/>
      <c r="C702" s="866"/>
      <c r="D702" s="866"/>
      <c r="E702" s="867"/>
      <c r="F702" s="866"/>
      <c r="G702" s="866"/>
      <c r="H702" s="869" t="str">
        <f t="array" ref="H702">IF(ISERROR(INDEX(גיליון3!$U$13:$X$27,MATCH('דיווח פרטני'!G702,גיליון3!$T$13:$T$27,0),MATCH('דיווח פרטני'!C702,גיליון3!$U$12:$X$12,0)))," ", INDEX(גיליון3!$U$13:$X$27,MATCH('דיווח פרטני'!G702,גיליון3!$T$13:$T$27,0),MATCH('דיווח פרטני'!C702,גיליון3!$U$12:$X$12,0)))</f>
        <v xml:space="preserve"> </v>
      </c>
      <c r="I702" s="866"/>
      <c r="J702" s="866"/>
      <c r="K702" s="905"/>
    </row>
    <row r="703" spans="1:11" ht="19" thickBot="1" x14ac:dyDescent="0.5">
      <c r="A703" s="866"/>
      <c r="B703" s="866"/>
      <c r="C703" s="866"/>
      <c r="D703" s="866"/>
      <c r="E703" s="867"/>
      <c r="F703" s="866"/>
      <c r="G703" s="866"/>
      <c r="H703" s="869" t="str">
        <f t="array" ref="H703">IF(ISERROR(INDEX(גיליון3!$U$13:$X$27,MATCH('דיווח פרטני'!G703,גיליון3!$T$13:$T$27,0),MATCH('דיווח פרטני'!C703,גיליון3!$U$12:$X$12,0)))," ", INDEX(גיליון3!$U$13:$X$27,MATCH('דיווח פרטני'!G703,גיליון3!$T$13:$T$27,0),MATCH('דיווח פרטני'!C703,גיליון3!$U$12:$X$12,0)))</f>
        <v xml:space="preserve"> </v>
      </c>
      <c r="I703" s="866"/>
      <c r="J703" s="866"/>
      <c r="K703" s="905"/>
    </row>
    <row r="704" spans="1:11" ht="19" thickBot="1" x14ac:dyDescent="0.5">
      <c r="A704" s="866"/>
      <c r="B704" s="866"/>
      <c r="C704" s="866"/>
      <c r="D704" s="866"/>
      <c r="E704" s="867"/>
      <c r="F704" s="866"/>
      <c r="G704" s="866"/>
      <c r="H704" s="869" t="str">
        <f t="array" ref="H704">IF(ISERROR(INDEX(גיליון3!$U$13:$X$27,MATCH('דיווח פרטני'!G704,גיליון3!$T$13:$T$27,0),MATCH('דיווח פרטני'!C704,גיליון3!$U$12:$X$12,0)))," ", INDEX(גיליון3!$U$13:$X$27,MATCH('דיווח פרטני'!G704,גיליון3!$T$13:$T$27,0),MATCH('דיווח פרטני'!C704,גיליון3!$U$12:$X$12,0)))</f>
        <v xml:space="preserve"> </v>
      </c>
      <c r="I704" s="866"/>
      <c r="J704" s="866"/>
      <c r="K704" s="905"/>
    </row>
    <row r="705" spans="1:11" ht="19" thickBot="1" x14ac:dyDescent="0.5">
      <c r="A705" s="866"/>
      <c r="B705" s="866"/>
      <c r="C705" s="866"/>
      <c r="D705" s="866"/>
      <c r="E705" s="867"/>
      <c r="F705" s="866"/>
      <c r="G705" s="866"/>
      <c r="H705" s="869" t="str">
        <f t="array" ref="H705">IF(ISERROR(INDEX(גיליון3!$U$13:$X$27,MATCH('דיווח פרטני'!G705,גיליון3!$T$13:$T$27,0),MATCH('דיווח פרטני'!C705,גיליון3!$U$12:$X$12,0)))," ", INDEX(גיליון3!$U$13:$X$27,MATCH('דיווח פרטני'!G705,גיליון3!$T$13:$T$27,0),MATCH('דיווח פרטני'!C705,גיליון3!$U$12:$X$12,0)))</f>
        <v xml:space="preserve"> </v>
      </c>
      <c r="I705" s="866"/>
      <c r="J705" s="866"/>
      <c r="K705" s="905"/>
    </row>
    <row r="706" spans="1:11" ht="19" thickBot="1" x14ac:dyDescent="0.5">
      <c r="A706" s="866"/>
      <c r="B706" s="866"/>
      <c r="C706" s="866"/>
      <c r="D706" s="866"/>
      <c r="E706" s="867"/>
      <c r="F706" s="866"/>
      <c r="G706" s="866"/>
      <c r="H706" s="869" t="str">
        <f t="array" ref="H706">IF(ISERROR(INDEX(גיליון3!$U$13:$X$27,MATCH('דיווח פרטני'!G706,גיליון3!$T$13:$T$27,0),MATCH('דיווח פרטני'!C706,גיליון3!$U$12:$X$12,0)))," ", INDEX(גיליון3!$U$13:$X$27,MATCH('דיווח פרטני'!G706,גיליון3!$T$13:$T$27,0),MATCH('דיווח פרטני'!C706,גיליון3!$U$12:$X$12,0)))</f>
        <v xml:space="preserve"> </v>
      </c>
      <c r="I706" s="866"/>
      <c r="J706" s="866"/>
      <c r="K706" s="905"/>
    </row>
    <row r="707" spans="1:11" ht="19" thickBot="1" x14ac:dyDescent="0.5">
      <c r="A707" s="866"/>
      <c r="B707" s="866"/>
      <c r="C707" s="866"/>
      <c r="D707" s="866"/>
      <c r="E707" s="867"/>
      <c r="F707" s="866"/>
      <c r="G707" s="866"/>
      <c r="H707" s="869" t="str">
        <f t="array" ref="H707">IF(ISERROR(INDEX(גיליון3!$U$13:$X$27,MATCH('דיווח פרטני'!G707,גיליון3!$T$13:$T$27,0),MATCH('דיווח פרטני'!C707,גיליון3!$U$12:$X$12,0)))," ", INDEX(גיליון3!$U$13:$X$27,MATCH('דיווח פרטני'!G707,גיליון3!$T$13:$T$27,0),MATCH('דיווח פרטני'!C707,גיליון3!$U$12:$X$12,0)))</f>
        <v xml:space="preserve"> </v>
      </c>
      <c r="I707" s="866"/>
      <c r="J707" s="866"/>
      <c r="K707" s="905"/>
    </row>
    <row r="708" spans="1:11" ht="19" thickBot="1" x14ac:dyDescent="0.5">
      <c r="A708" s="866"/>
      <c r="B708" s="866"/>
      <c r="C708" s="866"/>
      <c r="D708" s="866"/>
      <c r="E708" s="867"/>
      <c r="F708" s="866"/>
      <c r="G708" s="866"/>
      <c r="H708" s="869" t="str">
        <f t="array" ref="H708">IF(ISERROR(INDEX(גיליון3!$U$13:$X$27,MATCH('דיווח פרטני'!G708,גיליון3!$T$13:$T$27,0),MATCH('דיווח פרטני'!C708,גיליון3!$U$12:$X$12,0)))," ", INDEX(גיליון3!$U$13:$X$27,MATCH('דיווח פרטני'!G708,גיליון3!$T$13:$T$27,0),MATCH('דיווח פרטני'!C708,גיליון3!$U$12:$X$12,0)))</f>
        <v xml:space="preserve"> </v>
      </c>
      <c r="I708" s="866"/>
      <c r="J708" s="866"/>
      <c r="K708" s="905"/>
    </row>
    <row r="709" spans="1:11" ht="19" thickBot="1" x14ac:dyDescent="0.5">
      <c r="A709" s="866"/>
      <c r="B709" s="866"/>
      <c r="C709" s="866"/>
      <c r="D709" s="866"/>
      <c r="E709" s="867"/>
      <c r="F709" s="866"/>
      <c r="G709" s="866"/>
      <c r="H709" s="869" t="str">
        <f t="array" ref="H709">IF(ISERROR(INDEX(גיליון3!$U$13:$X$27,MATCH('דיווח פרטני'!G709,גיליון3!$T$13:$T$27,0),MATCH('דיווח פרטני'!C709,גיליון3!$U$12:$X$12,0)))," ", INDEX(גיליון3!$U$13:$X$27,MATCH('דיווח פרטני'!G709,גיליון3!$T$13:$T$27,0),MATCH('דיווח פרטני'!C709,גיליון3!$U$12:$X$12,0)))</f>
        <v xml:space="preserve"> </v>
      </c>
      <c r="I709" s="866"/>
      <c r="J709" s="866"/>
      <c r="K709" s="905"/>
    </row>
    <row r="710" spans="1:11" ht="19" thickBot="1" x14ac:dyDescent="0.5">
      <c r="A710" s="866"/>
      <c r="B710" s="866"/>
      <c r="C710" s="866"/>
      <c r="D710" s="866"/>
      <c r="E710" s="867"/>
      <c r="F710" s="866"/>
      <c r="G710" s="866"/>
      <c r="H710" s="869" t="str">
        <f t="array" ref="H710">IF(ISERROR(INDEX(גיליון3!$U$13:$X$27,MATCH('דיווח פרטני'!G710,גיליון3!$T$13:$T$27,0),MATCH('דיווח פרטני'!C710,גיליון3!$U$12:$X$12,0)))," ", INDEX(גיליון3!$U$13:$X$27,MATCH('דיווח פרטני'!G710,גיליון3!$T$13:$T$27,0),MATCH('דיווח פרטני'!C710,גיליון3!$U$12:$X$12,0)))</f>
        <v xml:space="preserve"> </v>
      </c>
      <c r="I710" s="866"/>
      <c r="J710" s="866"/>
      <c r="K710" s="905"/>
    </row>
    <row r="711" spans="1:11" ht="19" thickBot="1" x14ac:dyDescent="0.5">
      <c r="A711" s="866"/>
      <c r="B711" s="866"/>
      <c r="C711" s="866"/>
      <c r="D711" s="866"/>
      <c r="E711" s="867"/>
      <c r="F711" s="866"/>
      <c r="G711" s="866"/>
      <c r="H711" s="869" t="str">
        <f t="array" ref="H711">IF(ISERROR(INDEX(גיליון3!$U$13:$X$27,MATCH('דיווח פרטני'!G711,גיליון3!$T$13:$T$27,0),MATCH('דיווח פרטני'!C711,גיליון3!$U$12:$X$12,0)))," ", INDEX(גיליון3!$U$13:$X$27,MATCH('דיווח פרטני'!G711,גיליון3!$T$13:$T$27,0),MATCH('דיווח פרטני'!C711,גיליון3!$U$12:$X$12,0)))</f>
        <v xml:space="preserve"> </v>
      </c>
      <c r="I711" s="866"/>
      <c r="J711" s="866"/>
      <c r="K711" s="905"/>
    </row>
    <row r="712" spans="1:11" ht="19" thickBot="1" x14ac:dyDescent="0.5">
      <c r="A712" s="866"/>
      <c r="B712" s="866"/>
      <c r="C712" s="866"/>
      <c r="D712" s="866"/>
      <c r="E712" s="867"/>
      <c r="F712" s="866"/>
      <c r="G712" s="866"/>
      <c r="H712" s="869" t="str">
        <f t="array" ref="H712">IF(ISERROR(INDEX(גיליון3!$U$13:$X$27,MATCH('דיווח פרטני'!G712,גיליון3!$T$13:$T$27,0),MATCH('דיווח פרטני'!C712,גיליון3!$U$12:$X$12,0)))," ", INDEX(גיליון3!$U$13:$X$27,MATCH('דיווח פרטני'!G712,גיליון3!$T$13:$T$27,0),MATCH('דיווח פרטני'!C712,גיליון3!$U$12:$X$12,0)))</f>
        <v xml:space="preserve"> </v>
      </c>
      <c r="I712" s="866"/>
      <c r="J712" s="866"/>
      <c r="K712" s="905"/>
    </row>
    <row r="713" spans="1:11" ht="19" thickBot="1" x14ac:dyDescent="0.5">
      <c r="A713" s="866"/>
      <c r="B713" s="866"/>
      <c r="C713" s="866"/>
      <c r="D713" s="866"/>
      <c r="E713" s="867"/>
      <c r="F713" s="866"/>
      <c r="G713" s="866"/>
      <c r="H713" s="869" t="str">
        <f t="array" ref="H713">IF(ISERROR(INDEX(גיליון3!$U$13:$X$27,MATCH('דיווח פרטני'!G713,גיליון3!$T$13:$T$27,0),MATCH('דיווח פרטני'!C713,גיליון3!$U$12:$X$12,0)))," ", INDEX(גיליון3!$U$13:$X$27,MATCH('דיווח פרטני'!G713,גיליון3!$T$13:$T$27,0),MATCH('דיווח פרטני'!C713,גיליון3!$U$12:$X$12,0)))</f>
        <v xml:space="preserve"> </v>
      </c>
      <c r="I713" s="866"/>
      <c r="J713" s="866"/>
      <c r="K713" s="905"/>
    </row>
    <row r="714" spans="1:11" ht="19" thickBot="1" x14ac:dyDescent="0.5">
      <c r="A714" s="866"/>
      <c r="B714" s="866"/>
      <c r="C714" s="866"/>
      <c r="D714" s="866"/>
      <c r="E714" s="867"/>
      <c r="F714" s="866"/>
      <c r="G714" s="866"/>
      <c r="H714" s="869" t="str">
        <f t="array" ref="H714">IF(ISERROR(INDEX(גיליון3!$U$13:$X$27,MATCH('דיווח פרטני'!G714,גיליון3!$T$13:$T$27,0),MATCH('דיווח פרטני'!C714,גיליון3!$U$12:$X$12,0)))," ", INDEX(גיליון3!$U$13:$X$27,MATCH('דיווח פרטני'!G714,גיליון3!$T$13:$T$27,0),MATCH('דיווח פרטני'!C714,גיליון3!$U$12:$X$12,0)))</f>
        <v xml:space="preserve"> </v>
      </c>
      <c r="I714" s="866"/>
      <c r="J714" s="866"/>
      <c r="K714" s="905"/>
    </row>
    <row r="715" spans="1:11" ht="19" thickBot="1" x14ac:dyDescent="0.5">
      <c r="A715" s="866"/>
      <c r="B715" s="866"/>
      <c r="C715" s="866"/>
      <c r="D715" s="866"/>
      <c r="E715" s="867"/>
      <c r="F715" s="866"/>
      <c r="G715" s="866"/>
      <c r="H715" s="869" t="str">
        <f t="array" ref="H715">IF(ISERROR(INDEX(גיליון3!$U$13:$X$27,MATCH('דיווח פרטני'!G715,גיליון3!$T$13:$T$27,0),MATCH('דיווח פרטני'!C715,גיליון3!$U$12:$X$12,0)))," ", INDEX(גיליון3!$U$13:$X$27,MATCH('דיווח פרטני'!G715,גיליון3!$T$13:$T$27,0),MATCH('דיווח פרטני'!C715,גיליון3!$U$12:$X$12,0)))</f>
        <v xml:space="preserve"> </v>
      </c>
      <c r="I715" s="866"/>
      <c r="J715" s="866"/>
      <c r="K715" s="905"/>
    </row>
    <row r="716" spans="1:11" ht="19" thickBot="1" x14ac:dyDescent="0.5">
      <c r="A716" s="866"/>
      <c r="B716" s="866"/>
      <c r="C716" s="866"/>
      <c r="D716" s="866"/>
      <c r="E716" s="867"/>
      <c r="F716" s="866"/>
      <c r="G716" s="866"/>
      <c r="H716" s="869" t="str">
        <f t="array" ref="H716">IF(ISERROR(INDEX(גיליון3!$U$13:$X$27,MATCH('דיווח פרטני'!G716,גיליון3!$T$13:$T$27,0),MATCH('דיווח פרטני'!C716,גיליון3!$U$12:$X$12,0)))," ", INDEX(גיליון3!$U$13:$X$27,MATCH('דיווח פרטני'!G716,גיליון3!$T$13:$T$27,0),MATCH('דיווח פרטני'!C716,גיליון3!$U$12:$X$12,0)))</f>
        <v xml:space="preserve"> </v>
      </c>
      <c r="I716" s="866"/>
      <c r="J716" s="866"/>
      <c r="K716" s="905"/>
    </row>
    <row r="717" spans="1:11" ht="19" thickBot="1" x14ac:dyDescent="0.5">
      <c r="A717" s="866"/>
      <c r="B717" s="866"/>
      <c r="C717" s="866"/>
      <c r="D717" s="866"/>
      <c r="E717" s="867"/>
      <c r="F717" s="866"/>
      <c r="G717" s="866"/>
      <c r="H717" s="869" t="str">
        <f t="array" ref="H717">IF(ISERROR(INDEX(גיליון3!$U$13:$X$27,MATCH('דיווח פרטני'!G717,גיליון3!$T$13:$T$27,0),MATCH('דיווח פרטני'!C717,גיליון3!$U$12:$X$12,0)))," ", INDEX(גיליון3!$U$13:$X$27,MATCH('דיווח פרטני'!G717,גיליון3!$T$13:$T$27,0),MATCH('דיווח פרטני'!C717,גיליון3!$U$12:$X$12,0)))</f>
        <v xml:space="preserve"> </v>
      </c>
      <c r="I717" s="866"/>
      <c r="J717" s="866"/>
      <c r="K717" s="905"/>
    </row>
    <row r="718" spans="1:11" ht="19" thickBot="1" x14ac:dyDescent="0.5">
      <c r="A718" s="866"/>
      <c r="B718" s="866"/>
      <c r="C718" s="866"/>
      <c r="D718" s="866"/>
      <c r="E718" s="867"/>
      <c r="F718" s="866"/>
      <c r="G718" s="866"/>
      <c r="H718" s="869" t="str">
        <f t="array" ref="H718">IF(ISERROR(INDEX(גיליון3!$U$13:$X$27,MATCH('דיווח פרטני'!G718,גיליון3!$T$13:$T$27,0),MATCH('דיווח פרטני'!C718,גיליון3!$U$12:$X$12,0)))," ", INDEX(גיליון3!$U$13:$X$27,MATCH('דיווח פרטני'!G718,גיליון3!$T$13:$T$27,0),MATCH('דיווח פרטני'!C718,גיליון3!$U$12:$X$12,0)))</f>
        <v xml:space="preserve"> </v>
      </c>
      <c r="I718" s="866"/>
      <c r="J718" s="866"/>
      <c r="K718" s="905"/>
    </row>
    <row r="719" spans="1:11" ht="19" thickBot="1" x14ac:dyDescent="0.5">
      <c r="A719" s="866"/>
      <c r="B719" s="866"/>
      <c r="C719" s="866"/>
      <c r="D719" s="866"/>
      <c r="E719" s="867"/>
      <c r="F719" s="866"/>
      <c r="G719" s="866"/>
      <c r="H719" s="869" t="str">
        <f t="array" ref="H719">IF(ISERROR(INDEX(גיליון3!$U$13:$X$27,MATCH('דיווח פרטני'!G719,גיליון3!$T$13:$T$27,0),MATCH('דיווח פרטני'!C719,גיליון3!$U$12:$X$12,0)))," ", INDEX(גיליון3!$U$13:$X$27,MATCH('דיווח פרטני'!G719,גיליון3!$T$13:$T$27,0),MATCH('דיווח פרטני'!C719,גיליון3!$U$12:$X$12,0)))</f>
        <v xml:space="preserve"> </v>
      </c>
      <c r="I719" s="866"/>
      <c r="J719" s="866"/>
      <c r="K719" s="905"/>
    </row>
    <row r="720" spans="1:11" ht="19" thickBot="1" x14ac:dyDescent="0.5">
      <c r="A720" s="866"/>
      <c r="B720" s="866"/>
      <c r="C720" s="866"/>
      <c r="D720" s="866"/>
      <c r="E720" s="867"/>
      <c r="F720" s="866"/>
      <c r="G720" s="866"/>
      <c r="H720" s="869" t="str">
        <f t="array" ref="H720">IF(ISERROR(INDEX(גיליון3!$U$13:$X$27,MATCH('דיווח פרטני'!G720,גיליון3!$T$13:$T$27,0),MATCH('דיווח פרטני'!C720,גיליון3!$U$12:$X$12,0)))," ", INDEX(גיליון3!$U$13:$X$27,MATCH('דיווח פרטני'!G720,גיליון3!$T$13:$T$27,0),MATCH('דיווח פרטני'!C720,גיליון3!$U$12:$X$12,0)))</f>
        <v xml:space="preserve"> </v>
      </c>
      <c r="I720" s="866"/>
      <c r="J720" s="866"/>
      <c r="K720" s="905"/>
    </row>
    <row r="721" spans="1:11" ht="19" thickBot="1" x14ac:dyDescent="0.5">
      <c r="A721" s="866"/>
      <c r="B721" s="866"/>
      <c r="C721" s="866"/>
      <c r="D721" s="866"/>
      <c r="E721" s="867"/>
      <c r="F721" s="866"/>
      <c r="G721" s="866"/>
      <c r="H721" s="869" t="str">
        <f t="array" ref="H721">IF(ISERROR(INDEX(גיליון3!$U$13:$X$27,MATCH('דיווח פרטני'!G721,גיליון3!$T$13:$T$27,0),MATCH('דיווח פרטני'!C721,גיליון3!$U$12:$X$12,0)))," ", INDEX(גיליון3!$U$13:$X$27,MATCH('דיווח פרטני'!G721,גיליון3!$T$13:$T$27,0),MATCH('דיווח פרטני'!C721,גיליון3!$U$12:$X$12,0)))</f>
        <v xml:space="preserve"> </v>
      </c>
      <c r="I721" s="866"/>
      <c r="J721" s="866"/>
      <c r="K721" s="905"/>
    </row>
    <row r="722" spans="1:11" ht="19" thickBot="1" x14ac:dyDescent="0.5">
      <c r="A722" s="866"/>
      <c r="B722" s="866"/>
      <c r="C722" s="866"/>
      <c r="D722" s="866"/>
      <c r="E722" s="867"/>
      <c r="F722" s="866"/>
      <c r="G722" s="866"/>
      <c r="H722" s="869" t="str">
        <f t="array" ref="H722">IF(ISERROR(INDEX(גיליון3!$U$13:$X$27,MATCH('דיווח פרטני'!G722,גיליון3!$T$13:$T$27,0),MATCH('דיווח פרטני'!C722,גיליון3!$U$12:$X$12,0)))," ", INDEX(גיליון3!$U$13:$X$27,MATCH('דיווח פרטני'!G722,גיליון3!$T$13:$T$27,0),MATCH('דיווח פרטני'!C722,גיליון3!$U$12:$X$12,0)))</f>
        <v xml:space="preserve"> </v>
      </c>
      <c r="I722" s="866"/>
      <c r="J722" s="866"/>
      <c r="K722" s="905"/>
    </row>
    <row r="723" spans="1:11" ht="19" thickBot="1" x14ac:dyDescent="0.5">
      <c r="A723" s="866"/>
      <c r="B723" s="866"/>
      <c r="C723" s="866"/>
      <c r="D723" s="866"/>
      <c r="E723" s="867"/>
      <c r="F723" s="866"/>
      <c r="G723" s="866"/>
      <c r="H723" s="869" t="str">
        <f t="array" ref="H723">IF(ISERROR(INDEX(גיליון3!$U$13:$X$27,MATCH('דיווח פרטני'!G723,גיליון3!$T$13:$T$27,0),MATCH('דיווח פרטני'!C723,גיליון3!$U$12:$X$12,0)))," ", INDEX(גיליון3!$U$13:$X$27,MATCH('דיווח פרטני'!G723,גיליון3!$T$13:$T$27,0),MATCH('דיווח פרטני'!C723,גיליון3!$U$12:$X$12,0)))</f>
        <v xml:space="preserve"> </v>
      </c>
      <c r="I723" s="866"/>
      <c r="J723" s="866"/>
      <c r="K723" s="905"/>
    </row>
    <row r="724" spans="1:11" ht="19" thickBot="1" x14ac:dyDescent="0.5">
      <c r="A724" s="866"/>
      <c r="B724" s="866"/>
      <c r="C724" s="866"/>
      <c r="D724" s="866"/>
      <c r="E724" s="867"/>
      <c r="F724" s="866"/>
      <c r="G724" s="866"/>
      <c r="H724" s="869" t="str">
        <f t="array" ref="H724">IF(ISERROR(INDEX(גיליון3!$U$13:$X$27,MATCH('דיווח פרטני'!G724,גיליון3!$T$13:$T$27,0),MATCH('דיווח פרטני'!C724,גיליון3!$U$12:$X$12,0)))," ", INDEX(גיליון3!$U$13:$X$27,MATCH('דיווח פרטני'!G724,גיליון3!$T$13:$T$27,0),MATCH('דיווח פרטני'!C724,גיליון3!$U$12:$X$12,0)))</f>
        <v xml:space="preserve"> </v>
      </c>
      <c r="I724" s="866"/>
      <c r="J724" s="866"/>
      <c r="K724" s="905"/>
    </row>
    <row r="725" spans="1:11" ht="19" thickBot="1" x14ac:dyDescent="0.5">
      <c r="A725" s="866"/>
      <c r="B725" s="866"/>
      <c r="C725" s="866"/>
      <c r="D725" s="866"/>
      <c r="E725" s="867"/>
      <c r="F725" s="866"/>
      <c r="G725" s="866"/>
      <c r="H725" s="869" t="str">
        <f t="array" ref="H725">IF(ISERROR(INDEX(גיליון3!$U$13:$X$27,MATCH('דיווח פרטני'!G725,גיליון3!$T$13:$T$27,0),MATCH('דיווח פרטני'!C725,גיליון3!$U$12:$X$12,0)))," ", INDEX(גיליון3!$U$13:$X$27,MATCH('דיווח פרטני'!G725,גיליון3!$T$13:$T$27,0),MATCH('דיווח פרטני'!C725,גיליון3!$U$12:$X$12,0)))</f>
        <v xml:space="preserve"> </v>
      </c>
      <c r="I725" s="866"/>
      <c r="J725" s="866"/>
      <c r="K725" s="905"/>
    </row>
    <row r="726" spans="1:11" ht="19" thickBot="1" x14ac:dyDescent="0.5">
      <c r="A726" s="866"/>
      <c r="B726" s="866"/>
      <c r="C726" s="866"/>
      <c r="D726" s="866"/>
      <c r="E726" s="867"/>
      <c r="F726" s="866"/>
      <c r="G726" s="866"/>
      <c r="H726" s="869" t="str">
        <f t="array" ref="H726">IF(ISERROR(INDEX(גיליון3!$U$13:$X$27,MATCH('דיווח פרטני'!G726,גיליון3!$T$13:$T$27,0),MATCH('דיווח פרטני'!C726,גיליון3!$U$12:$X$12,0)))," ", INDEX(גיליון3!$U$13:$X$27,MATCH('דיווח פרטני'!G726,גיליון3!$T$13:$T$27,0),MATCH('דיווח פרטני'!C726,גיליון3!$U$12:$X$12,0)))</f>
        <v xml:space="preserve"> </v>
      </c>
      <c r="I726" s="866"/>
      <c r="J726" s="866"/>
      <c r="K726" s="905"/>
    </row>
    <row r="727" spans="1:11" ht="19" thickBot="1" x14ac:dyDescent="0.5">
      <c r="A727" s="866"/>
      <c r="B727" s="866"/>
      <c r="C727" s="866"/>
      <c r="D727" s="866"/>
      <c r="E727" s="867"/>
      <c r="F727" s="866"/>
      <c r="G727" s="866"/>
      <c r="H727" s="869" t="str">
        <f t="array" ref="H727">IF(ISERROR(INDEX(גיליון3!$U$13:$X$27,MATCH('דיווח פרטני'!G727,גיליון3!$T$13:$T$27,0),MATCH('דיווח פרטני'!C727,גיליון3!$U$12:$X$12,0)))," ", INDEX(גיליון3!$U$13:$X$27,MATCH('דיווח פרטני'!G727,גיליון3!$T$13:$T$27,0),MATCH('דיווח פרטני'!C727,גיליון3!$U$12:$X$12,0)))</f>
        <v xml:space="preserve"> </v>
      </c>
      <c r="I727" s="866"/>
      <c r="J727" s="866"/>
      <c r="K727" s="905"/>
    </row>
    <row r="728" spans="1:11" ht="19" thickBot="1" x14ac:dyDescent="0.5">
      <c r="A728" s="866"/>
      <c r="B728" s="866"/>
      <c r="C728" s="866"/>
      <c r="D728" s="866"/>
      <c r="E728" s="867"/>
      <c r="F728" s="866"/>
      <c r="G728" s="866"/>
      <c r="H728" s="869" t="str">
        <f t="array" ref="H728">IF(ISERROR(INDEX(גיליון3!$U$13:$X$27,MATCH('דיווח פרטני'!G728,גיליון3!$T$13:$T$27,0),MATCH('דיווח פרטני'!C728,גיליון3!$U$12:$X$12,0)))," ", INDEX(גיליון3!$U$13:$X$27,MATCH('דיווח פרטני'!G728,גיליון3!$T$13:$T$27,0),MATCH('דיווח פרטני'!C728,גיליון3!$U$12:$X$12,0)))</f>
        <v xml:space="preserve"> </v>
      </c>
      <c r="I728" s="866"/>
      <c r="J728" s="866"/>
      <c r="K728" s="905"/>
    </row>
    <row r="729" spans="1:11" ht="19" thickBot="1" x14ac:dyDescent="0.5">
      <c r="A729" s="866"/>
      <c r="B729" s="866"/>
      <c r="C729" s="866"/>
      <c r="D729" s="866"/>
      <c r="E729" s="867"/>
      <c r="F729" s="866"/>
      <c r="G729" s="866"/>
      <c r="H729" s="869" t="str">
        <f t="array" ref="H729">IF(ISERROR(INDEX(גיליון3!$U$13:$X$27,MATCH('דיווח פרטני'!G729,גיליון3!$T$13:$T$27,0),MATCH('דיווח פרטני'!C729,גיליון3!$U$12:$X$12,0)))," ", INDEX(גיליון3!$U$13:$X$27,MATCH('דיווח פרטני'!G729,גיליון3!$T$13:$T$27,0),MATCH('דיווח פרטני'!C729,גיליון3!$U$12:$X$12,0)))</f>
        <v xml:space="preserve"> </v>
      </c>
      <c r="I729" s="866"/>
      <c r="J729" s="866"/>
      <c r="K729" s="905"/>
    </row>
    <row r="730" spans="1:11" ht="19" thickBot="1" x14ac:dyDescent="0.5">
      <c r="A730" s="866"/>
      <c r="B730" s="866"/>
      <c r="C730" s="866"/>
      <c r="D730" s="866"/>
      <c r="E730" s="867"/>
      <c r="F730" s="866"/>
      <c r="G730" s="866"/>
      <c r="H730" s="869" t="str">
        <f t="array" ref="H730">IF(ISERROR(INDEX(גיליון3!$U$13:$X$27,MATCH('דיווח פרטני'!G730,גיליון3!$T$13:$T$27,0),MATCH('דיווח פרטני'!C730,גיליון3!$U$12:$X$12,0)))," ", INDEX(גיליון3!$U$13:$X$27,MATCH('דיווח פרטני'!G730,גיליון3!$T$13:$T$27,0),MATCH('דיווח פרטני'!C730,גיליון3!$U$12:$X$12,0)))</f>
        <v xml:space="preserve"> </v>
      </c>
      <c r="I730" s="866"/>
      <c r="J730" s="866"/>
      <c r="K730" s="905"/>
    </row>
    <row r="731" spans="1:11" ht="19" thickBot="1" x14ac:dyDescent="0.5">
      <c r="A731" s="866"/>
      <c r="B731" s="866"/>
      <c r="C731" s="866"/>
      <c r="D731" s="866"/>
      <c r="E731" s="867"/>
      <c r="F731" s="866"/>
      <c r="G731" s="866"/>
      <c r="H731" s="869" t="str">
        <f t="array" ref="H731">IF(ISERROR(INDEX(גיליון3!$U$13:$X$27,MATCH('דיווח פרטני'!G731,גיליון3!$T$13:$T$27,0),MATCH('דיווח פרטני'!C731,גיליון3!$U$12:$X$12,0)))," ", INDEX(גיליון3!$U$13:$X$27,MATCH('דיווח פרטני'!G731,גיליון3!$T$13:$T$27,0),MATCH('דיווח פרטני'!C731,גיליון3!$U$12:$X$12,0)))</f>
        <v xml:space="preserve"> </v>
      </c>
      <c r="I731" s="866"/>
      <c r="J731" s="866"/>
      <c r="K731" s="905"/>
    </row>
    <row r="732" spans="1:11" ht="19" thickBot="1" x14ac:dyDescent="0.5">
      <c r="A732" s="866"/>
      <c r="B732" s="866"/>
      <c r="C732" s="866"/>
      <c r="D732" s="866"/>
      <c r="E732" s="867"/>
      <c r="F732" s="866"/>
      <c r="G732" s="866"/>
      <c r="H732" s="869" t="str">
        <f t="array" ref="H732">IF(ISERROR(INDEX(גיליון3!$U$13:$X$27,MATCH('דיווח פרטני'!G732,גיליון3!$T$13:$T$27,0),MATCH('דיווח פרטני'!C732,גיליון3!$U$12:$X$12,0)))," ", INDEX(גיליון3!$U$13:$X$27,MATCH('דיווח פרטני'!G732,גיליון3!$T$13:$T$27,0),MATCH('דיווח פרטני'!C732,גיליון3!$U$12:$X$12,0)))</f>
        <v xml:space="preserve"> </v>
      </c>
      <c r="I732" s="866"/>
      <c r="J732" s="866"/>
      <c r="K732" s="905"/>
    </row>
    <row r="733" spans="1:11" ht="19" thickBot="1" x14ac:dyDescent="0.5">
      <c r="A733" s="866"/>
      <c r="B733" s="866"/>
      <c r="C733" s="866"/>
      <c r="D733" s="866"/>
      <c r="E733" s="867"/>
      <c r="F733" s="866"/>
      <c r="G733" s="866"/>
      <c r="H733" s="869" t="str">
        <f t="array" ref="H733">IF(ISERROR(INDEX(גיליון3!$U$13:$X$27,MATCH('דיווח פרטני'!G733,גיליון3!$T$13:$T$27,0),MATCH('דיווח פרטני'!C733,גיליון3!$U$12:$X$12,0)))," ", INDEX(גיליון3!$U$13:$X$27,MATCH('דיווח פרטני'!G733,גיליון3!$T$13:$T$27,0),MATCH('דיווח פרטני'!C733,גיליון3!$U$12:$X$12,0)))</f>
        <v xml:space="preserve"> </v>
      </c>
      <c r="I733" s="866"/>
      <c r="J733" s="866"/>
      <c r="K733" s="905"/>
    </row>
    <row r="734" spans="1:11" ht="19" thickBot="1" x14ac:dyDescent="0.5">
      <c r="A734" s="866"/>
      <c r="B734" s="866"/>
      <c r="C734" s="866"/>
      <c r="D734" s="866"/>
      <c r="E734" s="867"/>
      <c r="F734" s="866"/>
      <c r="G734" s="866"/>
      <c r="H734" s="869" t="str">
        <f t="array" ref="H734">IF(ISERROR(INDEX(גיליון3!$U$13:$X$27,MATCH('דיווח פרטני'!G734,גיליון3!$T$13:$T$27,0),MATCH('דיווח פרטני'!C734,גיליון3!$U$12:$X$12,0)))," ", INDEX(גיליון3!$U$13:$X$27,MATCH('דיווח פרטני'!G734,גיליון3!$T$13:$T$27,0),MATCH('דיווח פרטני'!C734,גיליון3!$U$12:$X$12,0)))</f>
        <v xml:space="preserve"> </v>
      </c>
      <c r="I734" s="866"/>
      <c r="J734" s="866"/>
      <c r="K734" s="905"/>
    </row>
    <row r="735" spans="1:11" ht="19" thickBot="1" x14ac:dyDescent="0.5">
      <c r="A735" s="866"/>
      <c r="B735" s="866"/>
      <c r="C735" s="866"/>
      <c r="D735" s="866"/>
      <c r="E735" s="867"/>
      <c r="F735" s="866"/>
      <c r="G735" s="866"/>
      <c r="H735" s="869" t="str">
        <f t="array" ref="H735">IF(ISERROR(INDEX(גיליון3!$U$13:$X$27,MATCH('דיווח פרטני'!G735,גיליון3!$T$13:$T$27,0),MATCH('דיווח פרטני'!C735,גיליון3!$U$12:$X$12,0)))," ", INDEX(גיליון3!$U$13:$X$27,MATCH('דיווח פרטני'!G735,גיליון3!$T$13:$T$27,0),MATCH('דיווח פרטני'!C735,גיליון3!$U$12:$X$12,0)))</f>
        <v xml:space="preserve"> </v>
      </c>
      <c r="I735" s="866"/>
      <c r="J735" s="866"/>
      <c r="K735" s="905"/>
    </row>
    <row r="736" spans="1:11" ht="19" thickBot="1" x14ac:dyDescent="0.5">
      <c r="A736" s="866"/>
      <c r="B736" s="866"/>
      <c r="C736" s="866"/>
      <c r="D736" s="866"/>
      <c r="E736" s="867"/>
      <c r="F736" s="866"/>
      <c r="G736" s="866"/>
      <c r="H736" s="869" t="str">
        <f t="array" ref="H736">IF(ISERROR(INDEX(גיליון3!$U$13:$X$27,MATCH('דיווח פרטני'!G736,גיליון3!$T$13:$T$27,0),MATCH('דיווח פרטני'!C736,גיליון3!$U$12:$X$12,0)))," ", INDEX(גיליון3!$U$13:$X$27,MATCH('דיווח פרטני'!G736,גיליון3!$T$13:$T$27,0),MATCH('דיווח פרטני'!C736,גיליון3!$U$12:$X$12,0)))</f>
        <v xml:space="preserve"> </v>
      </c>
      <c r="I736" s="866"/>
      <c r="J736" s="866"/>
      <c r="K736" s="905"/>
    </row>
    <row r="737" spans="1:11" ht="19" thickBot="1" x14ac:dyDescent="0.5">
      <c r="A737" s="866"/>
      <c r="B737" s="866"/>
      <c r="C737" s="866"/>
      <c r="D737" s="866"/>
      <c r="E737" s="867"/>
      <c r="F737" s="866"/>
      <c r="G737" s="866"/>
      <c r="H737" s="869" t="str">
        <f t="array" ref="H737">IF(ISERROR(INDEX(גיליון3!$U$13:$X$27,MATCH('דיווח פרטני'!G737,גיליון3!$T$13:$T$27,0),MATCH('דיווח פרטני'!C737,גיליון3!$U$12:$X$12,0)))," ", INDEX(גיליון3!$U$13:$X$27,MATCH('דיווח פרטני'!G737,גיליון3!$T$13:$T$27,0),MATCH('דיווח פרטני'!C737,גיליון3!$U$12:$X$12,0)))</f>
        <v xml:space="preserve"> </v>
      </c>
      <c r="I737" s="866"/>
      <c r="J737" s="866"/>
      <c r="K737" s="905"/>
    </row>
    <row r="738" spans="1:11" ht="19" thickBot="1" x14ac:dyDescent="0.5">
      <c r="A738" s="866"/>
      <c r="B738" s="866"/>
      <c r="C738" s="866"/>
      <c r="D738" s="866"/>
      <c r="E738" s="867"/>
      <c r="F738" s="866"/>
      <c r="G738" s="866"/>
      <c r="H738" s="869" t="str">
        <f t="array" ref="H738">IF(ISERROR(INDEX(גיליון3!$U$13:$X$27,MATCH('דיווח פרטני'!G738,גיליון3!$T$13:$T$27,0),MATCH('דיווח פרטני'!C738,גיליון3!$U$12:$X$12,0)))," ", INDEX(גיליון3!$U$13:$X$27,MATCH('דיווח פרטני'!G738,גיליון3!$T$13:$T$27,0),MATCH('דיווח פרטני'!C738,גיליון3!$U$12:$X$12,0)))</f>
        <v xml:space="preserve"> </v>
      </c>
      <c r="I738" s="866"/>
      <c r="J738" s="866"/>
      <c r="K738" s="905"/>
    </row>
    <row r="739" spans="1:11" ht="19" thickBot="1" x14ac:dyDescent="0.5">
      <c r="A739" s="866"/>
      <c r="B739" s="866"/>
      <c r="C739" s="866"/>
      <c r="D739" s="866"/>
      <c r="E739" s="867"/>
      <c r="F739" s="866"/>
      <c r="G739" s="866"/>
      <c r="H739" s="869" t="str">
        <f t="array" ref="H739">IF(ISERROR(INDEX(גיליון3!$U$13:$X$27,MATCH('דיווח פרטני'!G739,גיליון3!$T$13:$T$27,0),MATCH('דיווח פרטני'!C739,גיליון3!$U$12:$X$12,0)))," ", INDEX(גיליון3!$U$13:$X$27,MATCH('דיווח פרטני'!G739,גיליון3!$T$13:$T$27,0),MATCH('דיווח פרטני'!C739,גיליון3!$U$12:$X$12,0)))</f>
        <v xml:space="preserve"> </v>
      </c>
      <c r="I739" s="866"/>
      <c r="J739" s="866"/>
      <c r="K739" s="905"/>
    </row>
    <row r="740" spans="1:11" ht="19" thickBot="1" x14ac:dyDescent="0.5">
      <c r="A740" s="866"/>
      <c r="B740" s="866"/>
      <c r="C740" s="866"/>
      <c r="D740" s="866"/>
      <c r="E740" s="867"/>
      <c r="F740" s="866"/>
      <c r="G740" s="866"/>
      <c r="H740" s="869" t="str">
        <f t="array" ref="H740">IF(ISERROR(INDEX(גיליון3!$U$13:$X$27,MATCH('דיווח פרטני'!G740,גיליון3!$T$13:$T$27,0),MATCH('דיווח פרטני'!C740,גיליון3!$U$12:$X$12,0)))," ", INDEX(גיליון3!$U$13:$X$27,MATCH('דיווח פרטני'!G740,גיליון3!$T$13:$T$27,0),MATCH('דיווח פרטני'!C740,גיליון3!$U$12:$X$12,0)))</f>
        <v xml:space="preserve"> </v>
      </c>
      <c r="I740" s="866"/>
      <c r="J740" s="866"/>
      <c r="K740" s="905"/>
    </row>
    <row r="741" spans="1:11" ht="19" thickBot="1" x14ac:dyDescent="0.5">
      <c r="A741" s="866"/>
      <c r="B741" s="866"/>
      <c r="C741" s="866"/>
      <c r="D741" s="866"/>
      <c r="E741" s="867"/>
      <c r="F741" s="866"/>
      <c r="G741" s="866"/>
      <c r="H741" s="869" t="str">
        <f t="array" ref="H741">IF(ISERROR(INDEX(גיליון3!$U$13:$X$27,MATCH('דיווח פרטני'!G741,גיליון3!$T$13:$T$27,0),MATCH('דיווח פרטני'!C741,גיליון3!$U$12:$X$12,0)))," ", INDEX(גיליון3!$U$13:$X$27,MATCH('דיווח פרטני'!G741,גיליון3!$T$13:$T$27,0),MATCH('דיווח פרטני'!C741,גיליון3!$U$12:$X$12,0)))</f>
        <v xml:space="preserve"> </v>
      </c>
      <c r="I741" s="866"/>
      <c r="J741" s="866"/>
      <c r="K741" s="905"/>
    </row>
    <row r="742" spans="1:11" ht="19" thickBot="1" x14ac:dyDescent="0.5">
      <c r="A742" s="866"/>
      <c r="B742" s="866"/>
      <c r="C742" s="866"/>
      <c r="D742" s="866"/>
      <c r="E742" s="867"/>
      <c r="F742" s="866"/>
      <c r="G742" s="866"/>
      <c r="H742" s="869" t="str">
        <f t="array" ref="H742">IF(ISERROR(INDEX(גיליון3!$U$13:$X$27,MATCH('דיווח פרטני'!G742,גיליון3!$T$13:$T$27,0),MATCH('דיווח פרטני'!C742,גיליון3!$U$12:$X$12,0)))," ", INDEX(גיליון3!$U$13:$X$27,MATCH('דיווח פרטני'!G742,גיליון3!$T$13:$T$27,0),MATCH('דיווח פרטני'!C742,גיליון3!$U$12:$X$12,0)))</f>
        <v xml:space="preserve"> </v>
      </c>
      <c r="I742" s="866"/>
      <c r="J742" s="866"/>
      <c r="K742" s="905"/>
    </row>
    <row r="743" spans="1:11" ht="19" thickBot="1" x14ac:dyDescent="0.5">
      <c r="A743" s="866"/>
      <c r="B743" s="866"/>
      <c r="C743" s="866"/>
      <c r="D743" s="866"/>
      <c r="E743" s="867"/>
      <c r="F743" s="866"/>
      <c r="G743" s="866"/>
      <c r="H743" s="869" t="str">
        <f t="array" ref="H743">IF(ISERROR(INDEX(גיליון3!$U$13:$X$27,MATCH('דיווח פרטני'!G743,גיליון3!$T$13:$T$27,0),MATCH('דיווח פרטני'!C743,גיליון3!$U$12:$X$12,0)))," ", INDEX(גיליון3!$U$13:$X$27,MATCH('דיווח פרטני'!G743,גיליון3!$T$13:$T$27,0),MATCH('דיווח פרטני'!C743,גיליון3!$U$12:$X$12,0)))</f>
        <v xml:space="preserve"> </v>
      </c>
      <c r="I743" s="866"/>
      <c r="J743" s="866"/>
      <c r="K743" s="905"/>
    </row>
    <row r="744" spans="1:11" ht="19" thickBot="1" x14ac:dyDescent="0.5">
      <c r="A744" s="866"/>
      <c r="B744" s="866"/>
      <c r="C744" s="866"/>
      <c r="D744" s="866"/>
      <c r="E744" s="867"/>
      <c r="F744" s="866"/>
      <c r="G744" s="866"/>
      <c r="H744" s="869" t="str">
        <f t="array" ref="H744">IF(ISERROR(INDEX(גיליון3!$U$13:$X$27,MATCH('דיווח פרטני'!G744,גיליון3!$T$13:$T$27,0),MATCH('דיווח פרטני'!C744,גיליון3!$U$12:$X$12,0)))," ", INDEX(גיליון3!$U$13:$X$27,MATCH('דיווח פרטני'!G744,גיליון3!$T$13:$T$27,0),MATCH('דיווח פרטני'!C744,גיליון3!$U$12:$X$12,0)))</f>
        <v xml:space="preserve"> </v>
      </c>
      <c r="I744" s="866"/>
      <c r="J744" s="866"/>
      <c r="K744" s="905"/>
    </row>
    <row r="745" spans="1:11" ht="19" thickBot="1" x14ac:dyDescent="0.5">
      <c r="A745" s="866"/>
      <c r="B745" s="866"/>
      <c r="C745" s="866"/>
      <c r="D745" s="866"/>
      <c r="E745" s="867"/>
      <c r="F745" s="866"/>
      <c r="G745" s="866"/>
      <c r="H745" s="869" t="str">
        <f t="array" ref="H745">IF(ISERROR(INDEX(גיליון3!$U$13:$X$27,MATCH('דיווח פרטני'!G745,גיליון3!$T$13:$T$27,0),MATCH('דיווח פרטני'!C745,גיליון3!$U$12:$X$12,0)))," ", INDEX(גיליון3!$U$13:$X$27,MATCH('דיווח פרטני'!G745,גיליון3!$T$13:$T$27,0),MATCH('דיווח פרטני'!C745,גיליון3!$U$12:$X$12,0)))</f>
        <v xml:space="preserve"> </v>
      </c>
      <c r="I745" s="866"/>
      <c r="J745" s="866"/>
      <c r="K745" s="905"/>
    </row>
    <row r="746" spans="1:11" ht="19" thickBot="1" x14ac:dyDescent="0.5">
      <c r="A746" s="866"/>
      <c r="B746" s="866"/>
      <c r="C746" s="866"/>
      <c r="D746" s="866"/>
      <c r="E746" s="867"/>
      <c r="F746" s="866"/>
      <c r="G746" s="866"/>
      <c r="H746" s="869" t="str">
        <f t="array" ref="H746">IF(ISERROR(INDEX(גיליון3!$U$13:$X$27,MATCH('דיווח פרטני'!G746,גיליון3!$T$13:$T$27,0),MATCH('דיווח פרטני'!C746,גיליון3!$U$12:$X$12,0)))," ", INDEX(גיליון3!$U$13:$X$27,MATCH('דיווח פרטני'!G746,גיליון3!$T$13:$T$27,0),MATCH('דיווח פרטני'!C746,גיליון3!$U$12:$X$12,0)))</f>
        <v xml:space="preserve"> </v>
      </c>
      <c r="I746" s="866"/>
      <c r="J746" s="866"/>
      <c r="K746" s="905"/>
    </row>
    <row r="747" spans="1:11" ht="19" thickBot="1" x14ac:dyDescent="0.5">
      <c r="A747" s="866"/>
      <c r="B747" s="866"/>
      <c r="C747" s="866"/>
      <c r="D747" s="866"/>
      <c r="E747" s="867"/>
      <c r="F747" s="866"/>
      <c r="G747" s="866"/>
      <c r="H747" s="869" t="str">
        <f t="array" ref="H747">IF(ISERROR(INDEX(גיליון3!$U$13:$X$27,MATCH('דיווח פרטני'!G747,גיליון3!$T$13:$T$27,0),MATCH('דיווח פרטני'!C747,גיליון3!$U$12:$X$12,0)))," ", INDEX(גיליון3!$U$13:$X$27,MATCH('דיווח פרטני'!G747,גיליון3!$T$13:$T$27,0),MATCH('דיווח פרטני'!C747,גיליון3!$U$12:$X$12,0)))</f>
        <v xml:space="preserve"> </v>
      </c>
      <c r="I747" s="866"/>
      <c r="J747" s="866"/>
      <c r="K747" s="905"/>
    </row>
    <row r="748" spans="1:11" ht="19" thickBot="1" x14ac:dyDescent="0.5">
      <c r="A748" s="866"/>
      <c r="B748" s="866"/>
      <c r="C748" s="866"/>
      <c r="D748" s="866"/>
      <c r="E748" s="867"/>
      <c r="F748" s="866"/>
      <c r="G748" s="866"/>
      <c r="H748" s="869" t="str">
        <f t="array" ref="H748">IF(ISERROR(INDEX(גיליון3!$U$13:$X$27,MATCH('דיווח פרטני'!G748,גיליון3!$T$13:$T$27,0),MATCH('דיווח פרטני'!C748,גיליון3!$U$12:$X$12,0)))," ", INDEX(גיליון3!$U$13:$X$27,MATCH('דיווח פרטני'!G748,גיליון3!$T$13:$T$27,0),MATCH('דיווח פרטני'!C748,גיליון3!$U$12:$X$12,0)))</f>
        <v xml:space="preserve"> </v>
      </c>
      <c r="I748" s="866"/>
      <c r="J748" s="866"/>
      <c r="K748" s="905"/>
    </row>
    <row r="749" spans="1:11" ht="19" thickBot="1" x14ac:dyDescent="0.5">
      <c r="A749" s="866"/>
      <c r="B749" s="866"/>
      <c r="C749" s="866"/>
      <c r="D749" s="866"/>
      <c r="E749" s="867"/>
      <c r="F749" s="866"/>
      <c r="G749" s="866"/>
      <c r="H749" s="869" t="str">
        <f t="array" ref="H749">IF(ISERROR(INDEX(גיליון3!$U$13:$X$27,MATCH('דיווח פרטני'!G749,גיליון3!$T$13:$T$27,0),MATCH('דיווח פרטני'!C749,גיליון3!$U$12:$X$12,0)))," ", INDEX(גיליון3!$U$13:$X$27,MATCH('דיווח פרטני'!G749,גיליון3!$T$13:$T$27,0),MATCH('דיווח פרטני'!C749,גיליון3!$U$12:$X$12,0)))</f>
        <v xml:space="preserve"> </v>
      </c>
      <c r="I749" s="866"/>
      <c r="J749" s="866"/>
      <c r="K749" s="905"/>
    </row>
    <row r="750" spans="1:11" ht="19" thickBot="1" x14ac:dyDescent="0.5">
      <c r="A750" s="866"/>
      <c r="B750" s="866"/>
      <c r="C750" s="866"/>
      <c r="D750" s="866"/>
      <c r="E750" s="867"/>
      <c r="F750" s="866"/>
      <c r="G750" s="866"/>
      <c r="H750" s="869" t="str">
        <f t="array" ref="H750">IF(ISERROR(INDEX(גיליון3!$U$13:$X$27,MATCH('דיווח פרטני'!G750,גיליון3!$T$13:$T$27,0),MATCH('דיווח פרטני'!C750,גיליון3!$U$12:$X$12,0)))," ", INDEX(גיליון3!$U$13:$X$27,MATCH('דיווח פרטני'!G750,גיליון3!$T$13:$T$27,0),MATCH('דיווח פרטני'!C750,גיליון3!$U$12:$X$12,0)))</f>
        <v xml:space="preserve"> </v>
      </c>
      <c r="I750" s="866"/>
      <c r="J750" s="866"/>
      <c r="K750" s="905"/>
    </row>
    <row r="751" spans="1:11" ht="19" thickBot="1" x14ac:dyDescent="0.5">
      <c r="A751" s="866"/>
      <c r="B751" s="866"/>
      <c r="C751" s="866"/>
      <c r="D751" s="866"/>
      <c r="E751" s="867"/>
      <c r="F751" s="866"/>
      <c r="G751" s="866"/>
      <c r="H751" s="869" t="str">
        <f t="array" ref="H751">IF(ISERROR(INDEX(גיליון3!$U$13:$X$27,MATCH('דיווח פרטני'!G751,גיליון3!$T$13:$T$27,0),MATCH('דיווח פרטני'!C751,גיליון3!$U$12:$X$12,0)))," ", INDEX(גיליון3!$U$13:$X$27,MATCH('דיווח פרטני'!G751,גיליון3!$T$13:$T$27,0),MATCH('דיווח פרטני'!C751,גיליון3!$U$12:$X$12,0)))</f>
        <v xml:space="preserve"> </v>
      </c>
      <c r="I751" s="866"/>
      <c r="J751" s="866"/>
      <c r="K751" s="905"/>
    </row>
    <row r="752" spans="1:11" ht="19" thickBot="1" x14ac:dyDescent="0.5">
      <c r="A752" s="866"/>
      <c r="B752" s="866"/>
      <c r="C752" s="866"/>
      <c r="D752" s="866"/>
      <c r="E752" s="867"/>
      <c r="F752" s="866"/>
      <c r="G752" s="866"/>
      <c r="H752" s="869" t="str">
        <f t="array" ref="H752">IF(ISERROR(INDEX(גיליון3!$U$13:$X$27,MATCH('דיווח פרטני'!G752,גיליון3!$T$13:$T$27,0),MATCH('דיווח פרטני'!C752,גיליון3!$U$12:$X$12,0)))," ", INDEX(גיליון3!$U$13:$X$27,MATCH('דיווח פרטני'!G752,גיליון3!$T$13:$T$27,0),MATCH('דיווח פרטני'!C752,גיליון3!$U$12:$X$12,0)))</f>
        <v xml:space="preserve"> </v>
      </c>
      <c r="I752" s="866"/>
      <c r="J752" s="866"/>
      <c r="K752" s="905"/>
    </row>
    <row r="753" spans="1:11" ht="19" thickBot="1" x14ac:dyDescent="0.5">
      <c r="A753" s="866"/>
      <c r="B753" s="866"/>
      <c r="C753" s="866"/>
      <c r="D753" s="866"/>
      <c r="E753" s="867"/>
      <c r="F753" s="866"/>
      <c r="G753" s="866"/>
      <c r="H753" s="869" t="str">
        <f t="array" ref="H753">IF(ISERROR(INDEX(גיליון3!$U$13:$X$27,MATCH('דיווח פרטני'!G753,גיליון3!$T$13:$T$27,0),MATCH('דיווח פרטני'!C753,גיליון3!$U$12:$X$12,0)))," ", INDEX(גיליון3!$U$13:$X$27,MATCH('דיווח פרטני'!G753,גיליון3!$T$13:$T$27,0),MATCH('דיווח פרטני'!C753,גיליון3!$U$12:$X$12,0)))</f>
        <v xml:space="preserve"> </v>
      </c>
      <c r="I753" s="866"/>
      <c r="J753" s="866"/>
      <c r="K753" s="905"/>
    </row>
    <row r="754" spans="1:11" ht="19" thickBot="1" x14ac:dyDescent="0.5">
      <c r="A754" s="866"/>
      <c r="B754" s="866"/>
      <c r="C754" s="866"/>
      <c r="D754" s="866"/>
      <c r="E754" s="867"/>
      <c r="F754" s="866"/>
      <c r="G754" s="866"/>
      <c r="H754" s="869" t="str">
        <f t="array" ref="H754">IF(ISERROR(INDEX(גיליון3!$U$13:$X$27,MATCH('דיווח פרטני'!G754,גיליון3!$T$13:$T$27,0),MATCH('דיווח פרטני'!C754,גיליון3!$U$12:$X$12,0)))," ", INDEX(גיליון3!$U$13:$X$27,MATCH('דיווח פרטני'!G754,גיליון3!$T$13:$T$27,0),MATCH('דיווח פרטני'!C754,גיליון3!$U$12:$X$12,0)))</f>
        <v xml:space="preserve"> </v>
      </c>
      <c r="I754" s="866"/>
      <c r="J754" s="866"/>
      <c r="K754" s="905"/>
    </row>
    <row r="755" spans="1:11" ht="19" thickBot="1" x14ac:dyDescent="0.5">
      <c r="A755" s="866"/>
      <c r="B755" s="866"/>
      <c r="C755" s="866"/>
      <c r="D755" s="866"/>
      <c r="E755" s="867"/>
      <c r="F755" s="866"/>
      <c r="G755" s="866"/>
      <c r="H755" s="869" t="str">
        <f t="array" ref="H755">IF(ISERROR(INDEX(גיליון3!$U$13:$X$27,MATCH('דיווח פרטני'!G755,גיליון3!$T$13:$T$27,0),MATCH('דיווח פרטני'!C755,גיליון3!$U$12:$X$12,0)))," ", INDEX(גיליון3!$U$13:$X$27,MATCH('דיווח פרטני'!G755,גיליון3!$T$13:$T$27,0),MATCH('דיווח פרטני'!C755,גיליון3!$U$12:$X$12,0)))</f>
        <v xml:space="preserve"> </v>
      </c>
      <c r="I755" s="866"/>
      <c r="J755" s="866"/>
      <c r="K755" s="905"/>
    </row>
    <row r="756" spans="1:11" ht="19" thickBot="1" x14ac:dyDescent="0.5">
      <c r="A756" s="866"/>
      <c r="B756" s="866"/>
      <c r="C756" s="866"/>
      <c r="D756" s="866"/>
      <c r="E756" s="867"/>
      <c r="F756" s="866"/>
      <c r="G756" s="866"/>
      <c r="H756" s="869" t="str">
        <f t="array" ref="H756">IF(ISERROR(INDEX(גיליון3!$U$13:$X$27,MATCH('דיווח פרטני'!G756,גיליון3!$T$13:$T$27,0),MATCH('דיווח פרטני'!C756,גיליון3!$U$12:$X$12,0)))," ", INDEX(גיליון3!$U$13:$X$27,MATCH('דיווח פרטני'!G756,גיליון3!$T$13:$T$27,0),MATCH('דיווח פרטני'!C756,גיליון3!$U$12:$X$12,0)))</f>
        <v xml:space="preserve"> </v>
      </c>
      <c r="I756" s="866"/>
      <c r="J756" s="866"/>
      <c r="K756" s="905"/>
    </row>
    <row r="757" spans="1:11" ht="19" thickBot="1" x14ac:dyDescent="0.5">
      <c r="A757" s="866"/>
      <c r="B757" s="866"/>
      <c r="C757" s="866"/>
      <c r="D757" s="866"/>
      <c r="E757" s="867"/>
      <c r="F757" s="866"/>
      <c r="G757" s="866"/>
      <c r="H757" s="869" t="str">
        <f t="array" ref="H757">IF(ISERROR(INDEX(גיליון3!$U$13:$X$27,MATCH('דיווח פרטני'!G757,גיליון3!$T$13:$T$27,0),MATCH('דיווח פרטני'!C757,גיליון3!$U$12:$X$12,0)))," ", INDEX(גיליון3!$U$13:$X$27,MATCH('דיווח פרטני'!G757,גיליון3!$T$13:$T$27,0),MATCH('דיווח פרטני'!C757,גיליון3!$U$12:$X$12,0)))</f>
        <v xml:space="preserve"> </v>
      </c>
      <c r="I757" s="866"/>
      <c r="J757" s="866"/>
      <c r="K757" s="905"/>
    </row>
    <row r="758" spans="1:11" ht="19" thickBot="1" x14ac:dyDescent="0.5">
      <c r="A758" s="866"/>
      <c r="B758" s="866"/>
      <c r="C758" s="866"/>
      <c r="D758" s="866"/>
      <c r="E758" s="867"/>
      <c r="F758" s="866"/>
      <c r="G758" s="866"/>
      <c r="H758" s="869" t="str">
        <f t="array" ref="H758">IF(ISERROR(INDEX(גיליון3!$U$13:$X$27,MATCH('דיווח פרטני'!G758,גיליון3!$T$13:$T$27,0),MATCH('דיווח פרטני'!C758,גיליון3!$U$12:$X$12,0)))," ", INDEX(גיליון3!$U$13:$X$27,MATCH('דיווח פרטני'!G758,גיליון3!$T$13:$T$27,0),MATCH('דיווח פרטני'!C758,גיליון3!$U$12:$X$12,0)))</f>
        <v xml:space="preserve"> </v>
      </c>
      <c r="I758" s="866"/>
      <c r="J758" s="866"/>
      <c r="K758" s="905"/>
    </row>
    <row r="759" spans="1:11" ht="19" thickBot="1" x14ac:dyDescent="0.5">
      <c r="A759" s="866"/>
      <c r="B759" s="866"/>
      <c r="C759" s="866"/>
      <c r="D759" s="866"/>
      <c r="E759" s="867"/>
      <c r="F759" s="866"/>
      <c r="G759" s="866"/>
      <c r="H759" s="869" t="str">
        <f t="array" ref="H759">IF(ISERROR(INDEX(גיליון3!$U$13:$X$27,MATCH('דיווח פרטני'!G759,גיליון3!$T$13:$T$27,0),MATCH('דיווח פרטני'!C759,גיליון3!$U$12:$X$12,0)))," ", INDEX(גיליון3!$U$13:$X$27,MATCH('דיווח פרטני'!G759,גיליון3!$T$13:$T$27,0),MATCH('דיווח פרטני'!C759,גיליון3!$U$12:$X$12,0)))</f>
        <v xml:space="preserve"> </v>
      </c>
      <c r="I759" s="866"/>
      <c r="J759" s="866"/>
      <c r="K759" s="905"/>
    </row>
    <row r="760" spans="1:11" ht="19" thickBot="1" x14ac:dyDescent="0.5">
      <c r="A760" s="866"/>
      <c r="B760" s="866"/>
      <c r="C760" s="866"/>
      <c r="D760" s="866"/>
      <c r="E760" s="867"/>
      <c r="F760" s="866"/>
      <c r="G760" s="866"/>
      <c r="H760" s="869" t="str">
        <f t="array" ref="H760">IF(ISERROR(INDEX(גיליון3!$U$13:$X$27,MATCH('דיווח פרטני'!G760,גיליון3!$T$13:$T$27,0),MATCH('דיווח פרטני'!C760,גיליון3!$U$12:$X$12,0)))," ", INDEX(גיליון3!$U$13:$X$27,MATCH('דיווח פרטני'!G760,גיליון3!$T$13:$T$27,0),MATCH('דיווח פרטני'!C760,גיליון3!$U$12:$X$12,0)))</f>
        <v xml:space="preserve"> </v>
      </c>
      <c r="I760" s="866"/>
      <c r="J760" s="866"/>
      <c r="K760" s="905"/>
    </row>
    <row r="761" spans="1:11" ht="19" thickBot="1" x14ac:dyDescent="0.5">
      <c r="A761" s="866"/>
      <c r="B761" s="866"/>
      <c r="C761" s="866"/>
      <c r="D761" s="866"/>
      <c r="E761" s="867"/>
      <c r="F761" s="866"/>
      <c r="G761" s="866"/>
      <c r="H761" s="869" t="str">
        <f t="array" ref="H761">IF(ISERROR(INDEX(גיליון3!$U$13:$X$27,MATCH('דיווח פרטני'!G761,גיליון3!$T$13:$T$27,0),MATCH('דיווח פרטני'!C761,גיליון3!$U$12:$X$12,0)))," ", INDEX(גיליון3!$U$13:$X$27,MATCH('דיווח פרטני'!G761,גיליון3!$T$13:$T$27,0),MATCH('דיווח פרטני'!C761,גיליון3!$U$12:$X$12,0)))</f>
        <v xml:space="preserve"> </v>
      </c>
      <c r="I761" s="866"/>
      <c r="J761" s="866"/>
      <c r="K761" s="905"/>
    </row>
    <row r="762" spans="1:11" ht="19" thickBot="1" x14ac:dyDescent="0.5">
      <c r="A762" s="866"/>
      <c r="B762" s="866"/>
      <c r="C762" s="866"/>
      <c r="D762" s="866"/>
      <c r="E762" s="867"/>
      <c r="F762" s="866"/>
      <c r="G762" s="866"/>
      <c r="H762" s="869" t="str">
        <f t="array" ref="H762">IF(ISERROR(INDEX(גיליון3!$U$13:$X$27,MATCH('דיווח פרטני'!G762,גיליון3!$T$13:$T$27,0),MATCH('דיווח פרטני'!C762,גיליון3!$U$12:$X$12,0)))," ", INDEX(גיליון3!$U$13:$X$27,MATCH('דיווח פרטני'!G762,גיליון3!$T$13:$T$27,0),MATCH('דיווח פרטני'!C762,גיליון3!$U$12:$X$12,0)))</f>
        <v xml:space="preserve"> </v>
      </c>
      <c r="I762" s="866"/>
      <c r="J762" s="866"/>
      <c r="K762" s="905"/>
    </row>
    <row r="763" spans="1:11" ht="19" thickBot="1" x14ac:dyDescent="0.5">
      <c r="A763" s="866"/>
      <c r="B763" s="866"/>
      <c r="C763" s="866"/>
      <c r="D763" s="866"/>
      <c r="E763" s="867"/>
      <c r="F763" s="866"/>
      <c r="G763" s="866"/>
      <c r="H763" s="869" t="str">
        <f t="array" ref="H763">IF(ISERROR(INDEX(גיליון3!$U$13:$X$27,MATCH('דיווח פרטני'!G763,גיליון3!$T$13:$T$27,0),MATCH('דיווח פרטני'!C763,גיליון3!$U$12:$X$12,0)))," ", INDEX(גיליון3!$U$13:$X$27,MATCH('דיווח פרטני'!G763,גיליון3!$T$13:$T$27,0),MATCH('דיווח פרטני'!C763,גיליון3!$U$12:$X$12,0)))</f>
        <v xml:space="preserve"> </v>
      </c>
      <c r="I763" s="866"/>
      <c r="J763" s="866"/>
      <c r="K763" s="905"/>
    </row>
    <row r="764" spans="1:11" ht="19" thickBot="1" x14ac:dyDescent="0.5">
      <c r="A764" s="866"/>
      <c r="B764" s="866"/>
      <c r="C764" s="866"/>
      <c r="D764" s="866"/>
      <c r="E764" s="867"/>
      <c r="F764" s="866"/>
      <c r="G764" s="866"/>
      <c r="H764" s="869" t="str">
        <f t="array" ref="H764">IF(ISERROR(INDEX(גיליון3!$U$13:$X$27,MATCH('דיווח פרטני'!G764,גיליון3!$T$13:$T$27,0),MATCH('דיווח פרטני'!C764,גיליון3!$U$12:$X$12,0)))," ", INDEX(גיליון3!$U$13:$X$27,MATCH('דיווח פרטני'!G764,גיליון3!$T$13:$T$27,0),MATCH('דיווח פרטני'!C764,גיליון3!$U$12:$X$12,0)))</f>
        <v xml:space="preserve"> </v>
      </c>
      <c r="I764" s="866"/>
      <c r="J764" s="866"/>
      <c r="K764" s="905"/>
    </row>
    <row r="765" spans="1:11" ht="19" thickBot="1" x14ac:dyDescent="0.5">
      <c r="A765" s="866"/>
      <c r="B765" s="866"/>
      <c r="C765" s="866"/>
      <c r="D765" s="866"/>
      <c r="E765" s="867"/>
      <c r="F765" s="866"/>
      <c r="G765" s="866"/>
      <c r="H765" s="869" t="str">
        <f t="array" ref="H765">IF(ISERROR(INDEX(גיליון3!$U$13:$X$27,MATCH('דיווח פרטני'!G765,גיליון3!$T$13:$T$27,0),MATCH('דיווח פרטני'!C765,גיליון3!$U$12:$X$12,0)))," ", INDEX(גיליון3!$U$13:$X$27,MATCH('דיווח פרטני'!G765,גיליון3!$T$13:$T$27,0),MATCH('דיווח פרטני'!C765,גיליון3!$U$12:$X$12,0)))</f>
        <v xml:space="preserve"> </v>
      </c>
      <c r="I765" s="866"/>
      <c r="J765" s="866"/>
      <c r="K765" s="905"/>
    </row>
    <row r="766" spans="1:11" ht="19" thickBot="1" x14ac:dyDescent="0.5">
      <c r="A766" s="866"/>
      <c r="B766" s="866"/>
      <c r="C766" s="866"/>
      <c r="D766" s="866"/>
      <c r="E766" s="867"/>
      <c r="F766" s="866"/>
      <c r="G766" s="866"/>
      <c r="H766" s="869" t="str">
        <f t="array" ref="H766">IF(ISERROR(INDEX(גיליון3!$U$13:$X$27,MATCH('דיווח פרטני'!G766,גיליון3!$T$13:$T$27,0),MATCH('דיווח פרטני'!C766,גיליון3!$U$12:$X$12,0)))," ", INDEX(גיליון3!$U$13:$X$27,MATCH('דיווח פרטני'!G766,גיליון3!$T$13:$T$27,0),MATCH('דיווח פרטני'!C766,גיליון3!$U$12:$X$12,0)))</f>
        <v xml:space="preserve"> </v>
      </c>
      <c r="I766" s="866"/>
      <c r="J766" s="866"/>
      <c r="K766" s="905"/>
    </row>
    <row r="767" spans="1:11" ht="19" thickBot="1" x14ac:dyDescent="0.5">
      <c r="A767" s="866"/>
      <c r="B767" s="866"/>
      <c r="C767" s="866"/>
      <c r="D767" s="866"/>
      <c r="E767" s="867"/>
      <c r="F767" s="866"/>
      <c r="G767" s="866"/>
      <c r="H767" s="869" t="str">
        <f t="array" ref="H767">IF(ISERROR(INDEX(גיליון3!$U$13:$X$27,MATCH('דיווח פרטני'!G767,גיליון3!$T$13:$T$27,0),MATCH('דיווח פרטני'!C767,גיליון3!$U$12:$X$12,0)))," ", INDEX(גיליון3!$U$13:$X$27,MATCH('דיווח פרטני'!G767,גיליון3!$T$13:$T$27,0),MATCH('דיווח פרטני'!C767,גיליון3!$U$12:$X$12,0)))</f>
        <v xml:space="preserve"> </v>
      </c>
      <c r="I767" s="866"/>
      <c r="J767" s="866"/>
      <c r="K767" s="905"/>
    </row>
    <row r="768" spans="1:11" ht="19" thickBot="1" x14ac:dyDescent="0.5">
      <c r="A768" s="866"/>
      <c r="B768" s="866"/>
      <c r="C768" s="866"/>
      <c r="D768" s="866"/>
      <c r="E768" s="867"/>
      <c r="F768" s="866"/>
      <c r="G768" s="866"/>
      <c r="H768" s="869" t="str">
        <f t="array" ref="H768">IF(ISERROR(INDEX(גיליון3!$U$13:$X$27,MATCH('דיווח פרטני'!G768,גיליון3!$T$13:$T$27,0),MATCH('דיווח פרטני'!C768,גיליון3!$U$12:$X$12,0)))," ", INDEX(גיליון3!$U$13:$X$27,MATCH('דיווח פרטני'!G768,גיליון3!$T$13:$T$27,0),MATCH('דיווח פרטני'!C768,גיליון3!$U$12:$X$12,0)))</f>
        <v xml:space="preserve"> </v>
      </c>
      <c r="I768" s="866"/>
      <c r="J768" s="866"/>
      <c r="K768" s="905"/>
    </row>
    <row r="769" spans="1:11" ht="19" thickBot="1" x14ac:dyDescent="0.5">
      <c r="A769" s="866"/>
      <c r="B769" s="866"/>
      <c r="C769" s="866"/>
      <c r="D769" s="866"/>
      <c r="E769" s="867"/>
      <c r="F769" s="866"/>
      <c r="G769" s="866"/>
      <c r="H769" s="869" t="str">
        <f t="array" ref="H769">IF(ISERROR(INDEX(גיליון3!$U$13:$X$27,MATCH('דיווח פרטני'!G769,גיליון3!$T$13:$T$27,0),MATCH('דיווח פרטני'!C769,גיליון3!$U$12:$X$12,0)))," ", INDEX(גיליון3!$U$13:$X$27,MATCH('דיווח פרטני'!G769,גיליון3!$T$13:$T$27,0),MATCH('דיווח פרטני'!C769,גיליון3!$U$12:$X$12,0)))</f>
        <v xml:space="preserve"> </v>
      </c>
      <c r="I769" s="866"/>
      <c r="J769" s="866"/>
      <c r="K769" s="905"/>
    </row>
    <row r="770" spans="1:11" ht="19" thickBot="1" x14ac:dyDescent="0.5">
      <c r="A770" s="866"/>
      <c r="B770" s="866"/>
      <c r="C770" s="866"/>
      <c r="D770" s="866"/>
      <c r="E770" s="867"/>
      <c r="F770" s="866"/>
      <c r="G770" s="866"/>
      <c r="H770" s="869" t="str">
        <f t="array" ref="H770">IF(ISERROR(INDEX(גיליון3!$U$13:$X$27,MATCH('דיווח פרטני'!G770,גיליון3!$T$13:$T$27,0),MATCH('דיווח פרטני'!C770,גיליון3!$U$12:$X$12,0)))," ", INDEX(גיליון3!$U$13:$X$27,MATCH('דיווח פרטני'!G770,גיליון3!$T$13:$T$27,0),MATCH('דיווח פרטני'!C770,גיליון3!$U$12:$X$12,0)))</f>
        <v xml:space="preserve"> </v>
      </c>
      <c r="I770" s="866"/>
      <c r="J770" s="866"/>
      <c r="K770" s="905"/>
    </row>
    <row r="771" spans="1:11" ht="19" thickBot="1" x14ac:dyDescent="0.5">
      <c r="A771" s="866"/>
      <c r="B771" s="866"/>
      <c r="C771" s="866"/>
      <c r="D771" s="866"/>
      <c r="E771" s="867"/>
      <c r="F771" s="866"/>
      <c r="G771" s="866"/>
      <c r="H771" s="869" t="str">
        <f t="array" ref="H771">IF(ISERROR(INDEX(גיליון3!$U$13:$X$27,MATCH('דיווח פרטני'!G771,גיליון3!$T$13:$T$27,0),MATCH('דיווח פרטני'!C771,גיליון3!$U$12:$X$12,0)))," ", INDEX(גיליון3!$U$13:$X$27,MATCH('דיווח פרטני'!G771,גיליון3!$T$13:$T$27,0),MATCH('דיווח פרטני'!C771,גיליון3!$U$12:$X$12,0)))</f>
        <v xml:space="preserve"> </v>
      </c>
      <c r="I771" s="866"/>
      <c r="J771" s="866"/>
      <c r="K771" s="905"/>
    </row>
    <row r="772" spans="1:11" ht="19" thickBot="1" x14ac:dyDescent="0.5">
      <c r="A772" s="866"/>
      <c r="B772" s="866"/>
      <c r="C772" s="866"/>
      <c r="D772" s="866"/>
      <c r="E772" s="867"/>
      <c r="F772" s="866"/>
      <c r="G772" s="866"/>
      <c r="H772" s="869" t="str">
        <f t="array" ref="H772">IF(ISERROR(INDEX(גיליון3!$U$13:$X$27,MATCH('דיווח פרטני'!G772,גיליון3!$T$13:$T$27,0),MATCH('דיווח פרטני'!C772,גיליון3!$U$12:$X$12,0)))," ", INDEX(גיליון3!$U$13:$X$27,MATCH('דיווח פרטני'!G772,גיליון3!$T$13:$T$27,0),MATCH('דיווח פרטני'!C772,גיליון3!$U$12:$X$12,0)))</f>
        <v xml:space="preserve"> </v>
      </c>
      <c r="I772" s="866"/>
      <c r="J772" s="866"/>
      <c r="K772" s="905"/>
    </row>
    <row r="773" spans="1:11" ht="19" thickBot="1" x14ac:dyDescent="0.5">
      <c r="A773" s="866"/>
      <c r="B773" s="866"/>
      <c r="C773" s="866"/>
      <c r="D773" s="866"/>
      <c r="E773" s="867"/>
      <c r="F773" s="866"/>
      <c r="G773" s="866"/>
      <c r="H773" s="869" t="str">
        <f t="array" ref="H773">IF(ISERROR(INDEX(גיליון3!$U$13:$X$27,MATCH('דיווח פרטני'!G773,גיליון3!$T$13:$T$27,0),MATCH('דיווח פרטני'!C773,גיליון3!$U$12:$X$12,0)))," ", INDEX(גיליון3!$U$13:$X$27,MATCH('דיווח פרטני'!G773,גיליון3!$T$13:$T$27,0),MATCH('דיווח פרטני'!C773,גיליון3!$U$12:$X$12,0)))</f>
        <v xml:space="preserve"> </v>
      </c>
      <c r="I773" s="866"/>
      <c r="J773" s="866"/>
      <c r="K773" s="905"/>
    </row>
    <row r="774" spans="1:11" ht="19" thickBot="1" x14ac:dyDescent="0.5">
      <c r="A774" s="866"/>
      <c r="B774" s="866"/>
      <c r="C774" s="866"/>
      <c r="D774" s="866"/>
      <c r="E774" s="867"/>
      <c r="F774" s="866"/>
      <c r="G774" s="866"/>
      <c r="H774" s="869" t="str">
        <f t="array" ref="H774">IF(ISERROR(INDEX(גיליון3!$U$13:$X$27,MATCH('דיווח פרטני'!G774,גיליון3!$T$13:$T$27,0),MATCH('דיווח פרטני'!C774,גיליון3!$U$12:$X$12,0)))," ", INDEX(גיליון3!$U$13:$X$27,MATCH('דיווח פרטני'!G774,גיליון3!$T$13:$T$27,0),MATCH('דיווח פרטני'!C774,גיליון3!$U$12:$X$12,0)))</f>
        <v xml:space="preserve"> </v>
      </c>
      <c r="I774" s="866"/>
      <c r="J774" s="866"/>
      <c r="K774" s="905"/>
    </row>
    <row r="775" spans="1:11" ht="19" thickBot="1" x14ac:dyDescent="0.5">
      <c r="A775" s="866"/>
      <c r="B775" s="866"/>
      <c r="C775" s="866"/>
      <c r="D775" s="866"/>
      <c r="E775" s="867"/>
      <c r="F775" s="866"/>
      <c r="G775" s="866"/>
      <c r="H775" s="869" t="str">
        <f t="array" ref="H775">IF(ISERROR(INDEX(גיליון3!$U$13:$X$27,MATCH('דיווח פרטני'!G775,גיליון3!$T$13:$T$27,0),MATCH('דיווח פרטני'!C775,גיליון3!$U$12:$X$12,0)))," ", INDEX(גיליון3!$U$13:$X$27,MATCH('דיווח פרטני'!G775,גיליון3!$T$13:$T$27,0),MATCH('דיווח פרטני'!C775,גיליון3!$U$12:$X$12,0)))</f>
        <v xml:space="preserve"> </v>
      </c>
      <c r="I775" s="866"/>
      <c r="J775" s="866"/>
      <c r="K775" s="905"/>
    </row>
    <row r="776" spans="1:11" ht="19" thickBot="1" x14ac:dyDescent="0.5">
      <c r="A776" s="866"/>
      <c r="B776" s="866"/>
      <c r="C776" s="866"/>
      <c r="D776" s="866"/>
      <c r="E776" s="867"/>
      <c r="F776" s="866"/>
      <c r="G776" s="866"/>
      <c r="H776" s="869" t="str">
        <f t="array" ref="H776">IF(ISERROR(INDEX(גיליון3!$U$13:$X$27,MATCH('דיווח פרטני'!G776,גיליון3!$T$13:$T$27,0),MATCH('דיווח פרטני'!C776,גיליון3!$U$12:$X$12,0)))," ", INDEX(גיליון3!$U$13:$X$27,MATCH('דיווח פרטני'!G776,גיליון3!$T$13:$T$27,0),MATCH('דיווח פרטני'!C776,גיליון3!$U$12:$X$12,0)))</f>
        <v xml:space="preserve"> </v>
      </c>
      <c r="I776" s="866"/>
      <c r="J776" s="866"/>
      <c r="K776" s="905"/>
    </row>
    <row r="777" spans="1:11" ht="19" thickBot="1" x14ac:dyDescent="0.5">
      <c r="A777" s="866"/>
      <c r="B777" s="866"/>
      <c r="C777" s="866"/>
      <c r="D777" s="866"/>
      <c r="E777" s="867"/>
      <c r="F777" s="866"/>
      <c r="G777" s="866"/>
      <c r="H777" s="869" t="str">
        <f t="array" ref="H777">IF(ISERROR(INDEX(גיליון3!$U$13:$X$27,MATCH('דיווח פרטני'!G777,גיליון3!$T$13:$T$27,0),MATCH('דיווח פרטני'!C777,גיליון3!$U$12:$X$12,0)))," ", INDEX(גיליון3!$U$13:$X$27,MATCH('דיווח פרטני'!G777,גיליון3!$T$13:$T$27,0),MATCH('דיווח פרטני'!C777,גיליון3!$U$12:$X$12,0)))</f>
        <v xml:space="preserve"> </v>
      </c>
      <c r="I777" s="866"/>
      <c r="J777" s="866"/>
      <c r="K777" s="905"/>
    </row>
    <row r="778" spans="1:11" ht="19" thickBot="1" x14ac:dyDescent="0.5">
      <c r="A778" s="866"/>
      <c r="B778" s="866"/>
      <c r="C778" s="866"/>
      <c r="D778" s="866"/>
      <c r="E778" s="867"/>
      <c r="F778" s="866"/>
      <c r="G778" s="866"/>
      <c r="H778" s="869" t="str">
        <f t="array" ref="H778">IF(ISERROR(INDEX(גיליון3!$U$13:$X$27,MATCH('דיווח פרטני'!G778,גיליון3!$T$13:$T$27,0),MATCH('דיווח פרטני'!C778,גיליון3!$U$12:$X$12,0)))," ", INDEX(גיליון3!$U$13:$X$27,MATCH('דיווח פרטני'!G778,גיליון3!$T$13:$T$27,0),MATCH('דיווח פרטני'!C778,גיליון3!$U$12:$X$12,0)))</f>
        <v xml:space="preserve"> </v>
      </c>
      <c r="I778" s="866"/>
      <c r="J778" s="866"/>
      <c r="K778" s="905"/>
    </row>
    <row r="779" spans="1:11" ht="19" thickBot="1" x14ac:dyDescent="0.5">
      <c r="A779" s="866"/>
      <c r="B779" s="866"/>
      <c r="C779" s="866"/>
      <c r="D779" s="866"/>
      <c r="E779" s="867"/>
      <c r="F779" s="866"/>
      <c r="G779" s="866"/>
      <c r="H779" s="869" t="str">
        <f t="array" ref="H779">IF(ISERROR(INDEX(גיליון3!$U$13:$X$27,MATCH('דיווח פרטני'!G779,גיליון3!$T$13:$T$27,0),MATCH('דיווח פרטני'!C779,גיליון3!$U$12:$X$12,0)))," ", INDEX(גיליון3!$U$13:$X$27,MATCH('דיווח פרטני'!G779,גיליון3!$T$13:$T$27,0),MATCH('דיווח פרטני'!C779,גיליון3!$U$12:$X$12,0)))</f>
        <v xml:space="preserve"> </v>
      </c>
      <c r="I779" s="866"/>
      <c r="J779" s="866"/>
      <c r="K779" s="905"/>
    </row>
    <row r="780" spans="1:11" ht="19" thickBot="1" x14ac:dyDescent="0.5">
      <c r="A780" s="866"/>
      <c r="B780" s="866"/>
      <c r="C780" s="866"/>
      <c r="D780" s="866"/>
      <c r="E780" s="867"/>
      <c r="F780" s="866"/>
      <c r="G780" s="866"/>
      <c r="H780" s="869" t="str">
        <f t="array" ref="H780">IF(ISERROR(INDEX(גיליון3!$U$13:$X$27,MATCH('דיווח פרטני'!G780,גיליון3!$T$13:$T$27,0),MATCH('דיווח פרטני'!C780,גיליון3!$U$12:$X$12,0)))," ", INDEX(גיליון3!$U$13:$X$27,MATCH('דיווח פרטני'!G780,גיליון3!$T$13:$T$27,0),MATCH('דיווח פרטני'!C780,גיליון3!$U$12:$X$12,0)))</f>
        <v xml:space="preserve"> </v>
      </c>
      <c r="I780" s="866"/>
      <c r="J780" s="866"/>
      <c r="K780" s="905"/>
    </row>
    <row r="781" spans="1:11" ht="19" thickBot="1" x14ac:dyDescent="0.5">
      <c r="A781" s="866"/>
      <c r="B781" s="866"/>
      <c r="C781" s="866"/>
      <c r="D781" s="866"/>
      <c r="E781" s="867"/>
      <c r="F781" s="866"/>
      <c r="G781" s="866"/>
      <c r="H781" s="869" t="str">
        <f t="array" ref="H781">IF(ISERROR(INDEX(גיליון3!$U$13:$X$27,MATCH('דיווח פרטני'!G781,גיליון3!$T$13:$T$27,0),MATCH('דיווח פרטני'!C781,גיליון3!$U$12:$X$12,0)))," ", INDEX(גיליון3!$U$13:$X$27,MATCH('דיווח פרטני'!G781,גיליון3!$T$13:$T$27,0),MATCH('דיווח פרטני'!C781,גיליון3!$U$12:$X$12,0)))</f>
        <v xml:space="preserve"> </v>
      </c>
      <c r="I781" s="866"/>
      <c r="J781" s="866"/>
      <c r="K781" s="905"/>
    </row>
    <row r="782" spans="1:11" ht="19" thickBot="1" x14ac:dyDescent="0.5">
      <c r="A782" s="866"/>
      <c r="B782" s="866"/>
      <c r="C782" s="866"/>
      <c r="D782" s="866"/>
      <c r="E782" s="867"/>
      <c r="F782" s="866"/>
      <c r="G782" s="866"/>
      <c r="H782" s="869" t="str">
        <f t="array" ref="H782">IF(ISERROR(INDEX(גיליון3!$U$13:$X$27,MATCH('דיווח פרטני'!G782,גיליון3!$T$13:$T$27,0),MATCH('דיווח פרטני'!C782,גיליון3!$U$12:$X$12,0)))," ", INDEX(גיליון3!$U$13:$X$27,MATCH('דיווח פרטני'!G782,גיליון3!$T$13:$T$27,0),MATCH('דיווח פרטני'!C782,גיליון3!$U$12:$X$12,0)))</f>
        <v xml:space="preserve"> </v>
      </c>
      <c r="I782" s="866"/>
      <c r="J782" s="866"/>
      <c r="K782" s="905"/>
    </row>
    <row r="783" spans="1:11" ht="19" thickBot="1" x14ac:dyDescent="0.5">
      <c r="A783" s="866"/>
      <c r="B783" s="866"/>
      <c r="C783" s="866"/>
      <c r="D783" s="866"/>
      <c r="E783" s="867"/>
      <c r="F783" s="866"/>
      <c r="G783" s="866"/>
      <c r="H783" s="869" t="str">
        <f t="array" ref="H783">IF(ISERROR(INDEX(גיליון3!$U$13:$X$27,MATCH('דיווח פרטני'!G783,גיליון3!$T$13:$T$27,0),MATCH('דיווח פרטני'!C783,גיליון3!$U$12:$X$12,0)))," ", INDEX(גיליון3!$U$13:$X$27,MATCH('דיווח פרטני'!G783,גיליון3!$T$13:$T$27,0),MATCH('דיווח פרטני'!C783,גיליון3!$U$12:$X$12,0)))</f>
        <v xml:space="preserve"> </v>
      </c>
      <c r="I783" s="866"/>
      <c r="J783" s="866"/>
      <c r="K783" s="905"/>
    </row>
    <row r="784" spans="1:11" ht="19" thickBot="1" x14ac:dyDescent="0.5">
      <c r="A784" s="866"/>
      <c r="B784" s="866"/>
      <c r="C784" s="866"/>
      <c r="D784" s="866"/>
      <c r="E784" s="867"/>
      <c r="F784" s="866"/>
      <c r="G784" s="866"/>
      <c r="H784" s="869" t="str">
        <f t="array" ref="H784">IF(ISERROR(INDEX(גיליון3!$U$13:$X$27,MATCH('דיווח פרטני'!G784,גיליון3!$T$13:$T$27,0),MATCH('דיווח פרטני'!C784,גיליון3!$U$12:$X$12,0)))," ", INDEX(גיליון3!$U$13:$X$27,MATCH('דיווח פרטני'!G784,גיליון3!$T$13:$T$27,0),MATCH('דיווח פרטני'!C784,גיליון3!$U$12:$X$12,0)))</f>
        <v xml:space="preserve"> </v>
      </c>
      <c r="I784" s="866"/>
      <c r="J784" s="866"/>
      <c r="K784" s="905"/>
    </row>
    <row r="785" spans="1:11" ht="19" thickBot="1" x14ac:dyDescent="0.5">
      <c r="A785" s="866"/>
      <c r="B785" s="866"/>
      <c r="C785" s="866"/>
      <c r="D785" s="866"/>
      <c r="E785" s="867"/>
      <c r="F785" s="866"/>
      <c r="G785" s="866"/>
      <c r="H785" s="869" t="str">
        <f t="array" ref="H785">IF(ISERROR(INDEX(גיליון3!$U$13:$X$27,MATCH('דיווח פרטני'!G785,גיליון3!$T$13:$T$27,0),MATCH('דיווח פרטני'!C785,גיליון3!$U$12:$X$12,0)))," ", INDEX(גיליון3!$U$13:$X$27,MATCH('דיווח פרטני'!G785,גיליון3!$T$13:$T$27,0),MATCH('דיווח פרטני'!C785,גיליון3!$U$12:$X$12,0)))</f>
        <v xml:space="preserve"> </v>
      </c>
      <c r="I785" s="866"/>
      <c r="J785" s="866"/>
      <c r="K785" s="905"/>
    </row>
    <row r="786" spans="1:11" ht="19" thickBot="1" x14ac:dyDescent="0.5">
      <c r="A786" s="866"/>
      <c r="B786" s="866"/>
      <c r="C786" s="866"/>
      <c r="D786" s="866"/>
      <c r="E786" s="867"/>
      <c r="F786" s="866"/>
      <c r="G786" s="866"/>
      <c r="H786" s="869" t="str">
        <f t="array" ref="H786">IF(ISERROR(INDEX(גיליון3!$U$13:$X$27,MATCH('דיווח פרטני'!G786,גיליון3!$T$13:$T$27,0),MATCH('דיווח פרטני'!C786,גיליון3!$U$12:$X$12,0)))," ", INDEX(גיליון3!$U$13:$X$27,MATCH('דיווח פרטני'!G786,גיליון3!$T$13:$T$27,0),MATCH('דיווח פרטני'!C786,גיליון3!$U$12:$X$12,0)))</f>
        <v xml:space="preserve"> </v>
      </c>
      <c r="I786" s="866"/>
      <c r="J786" s="866"/>
      <c r="K786" s="905"/>
    </row>
    <row r="787" spans="1:11" ht="19" thickBot="1" x14ac:dyDescent="0.5">
      <c r="A787" s="866"/>
      <c r="B787" s="866"/>
      <c r="C787" s="866"/>
      <c r="D787" s="866"/>
      <c r="E787" s="867"/>
      <c r="F787" s="866"/>
      <c r="G787" s="866"/>
      <c r="H787" s="869" t="str">
        <f t="array" ref="H787">IF(ISERROR(INDEX(גיליון3!$U$13:$X$27,MATCH('דיווח פרטני'!G787,גיליון3!$T$13:$T$27,0),MATCH('דיווח פרטני'!C787,גיליון3!$U$12:$X$12,0)))," ", INDEX(גיליון3!$U$13:$X$27,MATCH('דיווח פרטני'!G787,גיליון3!$T$13:$T$27,0),MATCH('דיווח פרטני'!C787,גיליון3!$U$12:$X$12,0)))</f>
        <v xml:space="preserve"> </v>
      </c>
      <c r="I787" s="866"/>
      <c r="J787" s="866"/>
      <c r="K787" s="905"/>
    </row>
    <row r="788" spans="1:11" ht="19" thickBot="1" x14ac:dyDescent="0.5">
      <c r="A788" s="866"/>
      <c r="B788" s="866"/>
      <c r="C788" s="866"/>
      <c r="D788" s="866"/>
      <c r="E788" s="867"/>
      <c r="F788" s="866"/>
      <c r="G788" s="866"/>
      <c r="H788" s="869" t="str">
        <f t="array" ref="H788">IF(ISERROR(INDEX(גיליון3!$U$13:$X$27,MATCH('דיווח פרטני'!G788,גיליון3!$T$13:$T$27,0),MATCH('דיווח פרטני'!C788,גיליון3!$U$12:$X$12,0)))," ", INDEX(גיליון3!$U$13:$X$27,MATCH('דיווח פרטני'!G788,גיליון3!$T$13:$T$27,0),MATCH('דיווח פרטני'!C788,גיליון3!$U$12:$X$12,0)))</f>
        <v xml:space="preserve"> </v>
      </c>
      <c r="I788" s="866"/>
      <c r="J788" s="866"/>
      <c r="K788" s="905"/>
    </row>
    <row r="789" spans="1:11" ht="19" thickBot="1" x14ac:dyDescent="0.5">
      <c r="A789" s="866"/>
      <c r="B789" s="866"/>
      <c r="C789" s="866"/>
      <c r="D789" s="866"/>
      <c r="E789" s="867"/>
      <c r="F789" s="866"/>
      <c r="G789" s="866"/>
      <c r="H789" s="869" t="str">
        <f t="array" ref="H789">IF(ISERROR(INDEX(גיליון3!$U$13:$X$27,MATCH('דיווח פרטני'!G789,גיליון3!$T$13:$T$27,0),MATCH('דיווח פרטני'!C789,גיליון3!$U$12:$X$12,0)))," ", INDEX(גיליון3!$U$13:$X$27,MATCH('דיווח פרטני'!G789,גיליון3!$T$13:$T$27,0),MATCH('דיווח פרטני'!C789,גיליון3!$U$12:$X$12,0)))</f>
        <v xml:space="preserve"> </v>
      </c>
      <c r="I789" s="866"/>
      <c r="J789" s="866"/>
      <c r="K789" s="905"/>
    </row>
    <row r="790" spans="1:11" ht="19" thickBot="1" x14ac:dyDescent="0.5">
      <c r="A790" s="866"/>
      <c r="B790" s="866"/>
      <c r="C790" s="866"/>
      <c r="D790" s="866"/>
      <c r="E790" s="867"/>
      <c r="F790" s="866"/>
      <c r="G790" s="866"/>
      <c r="H790" s="869" t="str">
        <f t="array" ref="H790">IF(ISERROR(INDEX(גיליון3!$U$13:$X$27,MATCH('דיווח פרטני'!G790,גיליון3!$T$13:$T$27,0),MATCH('דיווח פרטני'!C790,גיליון3!$U$12:$X$12,0)))," ", INDEX(גיליון3!$U$13:$X$27,MATCH('דיווח פרטני'!G790,גיליון3!$T$13:$T$27,0),MATCH('דיווח פרטני'!C790,גיליון3!$U$12:$X$12,0)))</f>
        <v xml:space="preserve"> </v>
      </c>
      <c r="I790" s="866"/>
      <c r="J790" s="866"/>
      <c r="K790" s="905"/>
    </row>
    <row r="791" spans="1:11" ht="19" thickBot="1" x14ac:dyDescent="0.5">
      <c r="A791" s="866"/>
      <c r="B791" s="866"/>
      <c r="C791" s="866"/>
      <c r="D791" s="866"/>
      <c r="E791" s="867"/>
      <c r="F791" s="866"/>
      <c r="G791" s="866"/>
      <c r="H791" s="869" t="str">
        <f t="array" ref="H791">IF(ISERROR(INDEX(גיליון3!$U$13:$X$27,MATCH('דיווח פרטני'!G791,גיליון3!$T$13:$T$27,0),MATCH('דיווח פרטני'!C791,גיליון3!$U$12:$X$12,0)))," ", INDEX(גיליון3!$U$13:$X$27,MATCH('דיווח פרטני'!G791,גיליון3!$T$13:$T$27,0),MATCH('דיווח פרטני'!C791,גיליון3!$U$12:$X$12,0)))</f>
        <v xml:space="preserve"> </v>
      </c>
      <c r="I791" s="866"/>
      <c r="J791" s="866"/>
      <c r="K791" s="905"/>
    </row>
    <row r="792" spans="1:11" ht="19" thickBot="1" x14ac:dyDescent="0.5">
      <c r="A792" s="866"/>
      <c r="B792" s="866"/>
      <c r="C792" s="866"/>
      <c r="D792" s="866"/>
      <c r="E792" s="867"/>
      <c r="F792" s="866"/>
      <c r="G792" s="866"/>
      <c r="H792" s="869" t="str">
        <f t="array" ref="H792">IF(ISERROR(INDEX(גיליון3!$U$13:$X$27,MATCH('דיווח פרטני'!G792,גיליון3!$T$13:$T$27,0),MATCH('דיווח פרטני'!C792,גיליון3!$U$12:$X$12,0)))," ", INDEX(גיליון3!$U$13:$X$27,MATCH('דיווח פרטני'!G792,גיליון3!$T$13:$T$27,0),MATCH('דיווח פרטני'!C792,גיליון3!$U$12:$X$12,0)))</f>
        <v xml:space="preserve"> </v>
      </c>
      <c r="I792" s="866"/>
      <c r="J792" s="866"/>
      <c r="K792" s="905"/>
    </row>
    <row r="793" spans="1:11" ht="19" thickBot="1" x14ac:dyDescent="0.5">
      <c r="A793" s="866"/>
      <c r="B793" s="866"/>
      <c r="C793" s="866"/>
      <c r="D793" s="866"/>
      <c r="E793" s="867"/>
      <c r="F793" s="866"/>
      <c r="G793" s="866"/>
      <c r="H793" s="869" t="str">
        <f t="array" ref="H793">IF(ISERROR(INDEX(גיליון3!$U$13:$X$27,MATCH('דיווח פרטני'!G793,גיליון3!$T$13:$T$27,0),MATCH('דיווח פרטני'!C793,גיליון3!$U$12:$X$12,0)))," ", INDEX(גיליון3!$U$13:$X$27,MATCH('דיווח פרטני'!G793,גיליון3!$T$13:$T$27,0),MATCH('דיווח פרטני'!C793,גיליון3!$U$12:$X$12,0)))</f>
        <v xml:space="preserve"> </v>
      </c>
      <c r="I793" s="866"/>
      <c r="J793" s="866"/>
      <c r="K793" s="905"/>
    </row>
    <row r="794" spans="1:11" ht="19" thickBot="1" x14ac:dyDescent="0.5">
      <c r="A794" s="866"/>
      <c r="B794" s="866"/>
      <c r="C794" s="866"/>
      <c r="D794" s="866"/>
      <c r="E794" s="867"/>
      <c r="F794" s="866"/>
      <c r="G794" s="866"/>
      <c r="H794" s="869" t="str">
        <f t="array" ref="H794">IF(ISERROR(INDEX(גיליון3!$U$13:$X$27,MATCH('דיווח פרטני'!G794,גיליון3!$T$13:$T$27,0),MATCH('דיווח פרטני'!C794,גיליון3!$U$12:$X$12,0)))," ", INDEX(גיליון3!$U$13:$X$27,MATCH('דיווח פרטני'!G794,גיליון3!$T$13:$T$27,0),MATCH('דיווח פרטני'!C794,גיליון3!$U$12:$X$12,0)))</f>
        <v xml:space="preserve"> </v>
      </c>
      <c r="I794" s="866"/>
      <c r="J794" s="866"/>
      <c r="K794" s="905"/>
    </row>
    <row r="795" spans="1:11" ht="19" thickBot="1" x14ac:dyDescent="0.5">
      <c r="A795" s="866"/>
      <c r="B795" s="866"/>
      <c r="C795" s="866"/>
      <c r="D795" s="866"/>
      <c r="E795" s="867"/>
      <c r="F795" s="866"/>
      <c r="G795" s="866"/>
      <c r="H795" s="869" t="str">
        <f t="array" ref="H795">IF(ISERROR(INDEX(גיליון3!$U$13:$X$27,MATCH('דיווח פרטני'!G795,גיליון3!$T$13:$T$27,0),MATCH('דיווח פרטני'!C795,גיליון3!$U$12:$X$12,0)))," ", INDEX(גיליון3!$U$13:$X$27,MATCH('דיווח פרטני'!G795,גיליון3!$T$13:$T$27,0),MATCH('דיווח פרטני'!C795,גיליון3!$U$12:$X$12,0)))</f>
        <v xml:space="preserve"> </v>
      </c>
      <c r="I795" s="866"/>
      <c r="J795" s="866"/>
      <c r="K795" s="905"/>
    </row>
    <row r="796" spans="1:11" ht="19" thickBot="1" x14ac:dyDescent="0.5">
      <c r="A796" s="866"/>
      <c r="B796" s="866"/>
      <c r="C796" s="866"/>
      <c r="D796" s="866"/>
      <c r="E796" s="867"/>
      <c r="F796" s="866"/>
      <c r="G796" s="866"/>
      <c r="H796" s="869" t="str">
        <f t="array" ref="H796">IF(ISERROR(INDEX(גיליון3!$U$13:$X$27,MATCH('דיווח פרטני'!G796,גיליון3!$T$13:$T$27,0),MATCH('דיווח פרטני'!C796,גיליון3!$U$12:$X$12,0)))," ", INDEX(גיליון3!$U$13:$X$27,MATCH('דיווח פרטני'!G796,גיליון3!$T$13:$T$27,0),MATCH('דיווח פרטני'!C796,גיליון3!$U$12:$X$12,0)))</f>
        <v xml:space="preserve"> </v>
      </c>
      <c r="I796" s="866"/>
      <c r="J796" s="866"/>
      <c r="K796" s="905"/>
    </row>
    <row r="797" spans="1:11" ht="19" thickBot="1" x14ac:dyDescent="0.5">
      <c r="A797" s="866"/>
      <c r="B797" s="866"/>
      <c r="C797" s="866"/>
      <c r="D797" s="866"/>
      <c r="E797" s="867"/>
      <c r="F797" s="866"/>
      <c r="G797" s="866"/>
      <c r="H797" s="869" t="str">
        <f t="array" ref="H797">IF(ISERROR(INDEX(גיליון3!$U$13:$X$27,MATCH('דיווח פרטני'!G797,גיליון3!$T$13:$T$27,0),MATCH('דיווח פרטני'!C797,גיליון3!$U$12:$X$12,0)))," ", INDEX(גיליון3!$U$13:$X$27,MATCH('דיווח פרטני'!G797,גיליון3!$T$13:$T$27,0),MATCH('דיווח פרטני'!C797,גיליון3!$U$12:$X$12,0)))</f>
        <v xml:space="preserve"> </v>
      </c>
      <c r="I797" s="866"/>
      <c r="J797" s="866"/>
      <c r="K797" s="905"/>
    </row>
    <row r="798" spans="1:11" ht="19" thickBot="1" x14ac:dyDescent="0.5">
      <c r="A798" s="866"/>
      <c r="B798" s="866"/>
      <c r="C798" s="866"/>
      <c r="D798" s="866"/>
      <c r="E798" s="867"/>
      <c r="F798" s="866"/>
      <c r="G798" s="866"/>
      <c r="H798" s="869" t="str">
        <f t="array" ref="H798">IF(ISERROR(INDEX(גיליון3!$U$13:$X$27,MATCH('דיווח פרטני'!G798,גיליון3!$T$13:$T$27,0),MATCH('דיווח פרטני'!C798,גיליון3!$U$12:$X$12,0)))," ", INDEX(גיליון3!$U$13:$X$27,MATCH('דיווח פרטני'!G798,גיליון3!$T$13:$T$27,0),MATCH('דיווח פרטני'!C798,גיליון3!$U$12:$X$12,0)))</f>
        <v xml:space="preserve"> </v>
      </c>
      <c r="I798" s="866"/>
      <c r="J798" s="866"/>
      <c r="K798" s="905"/>
    </row>
    <row r="799" spans="1:11" ht="19" thickBot="1" x14ac:dyDescent="0.5">
      <c r="A799" s="866"/>
      <c r="B799" s="866"/>
      <c r="C799" s="866"/>
      <c r="D799" s="866"/>
      <c r="E799" s="867"/>
      <c r="F799" s="866"/>
      <c r="G799" s="866"/>
      <c r="H799" s="869" t="str">
        <f t="array" ref="H799">IF(ISERROR(INDEX(גיליון3!$U$13:$X$27,MATCH('דיווח פרטני'!G799,גיליון3!$T$13:$T$27,0),MATCH('דיווח פרטני'!C799,גיליון3!$U$12:$X$12,0)))," ", INDEX(גיליון3!$U$13:$X$27,MATCH('דיווח פרטני'!G799,גיליון3!$T$13:$T$27,0),MATCH('דיווח פרטני'!C799,גיליון3!$U$12:$X$12,0)))</f>
        <v xml:space="preserve"> </v>
      </c>
      <c r="I799" s="866"/>
      <c r="J799" s="866"/>
      <c r="K799" s="905"/>
    </row>
    <row r="800" spans="1:11" ht="19" thickBot="1" x14ac:dyDescent="0.5">
      <c r="A800" s="866"/>
      <c r="B800" s="866"/>
      <c r="C800" s="866"/>
      <c r="D800" s="866"/>
      <c r="E800" s="867"/>
      <c r="F800" s="866"/>
      <c r="G800" s="866"/>
      <c r="H800" s="869" t="str">
        <f t="array" ref="H800">IF(ISERROR(INDEX(גיליון3!$U$13:$X$27,MATCH('דיווח פרטני'!G800,גיליון3!$T$13:$T$27,0),MATCH('דיווח פרטני'!C800,גיליון3!$U$12:$X$12,0)))," ", INDEX(גיליון3!$U$13:$X$27,MATCH('דיווח פרטני'!G800,גיליון3!$T$13:$T$27,0),MATCH('דיווח פרטני'!C800,גיליון3!$U$12:$X$12,0)))</f>
        <v xml:space="preserve"> </v>
      </c>
      <c r="I800" s="866"/>
      <c r="J800" s="866"/>
      <c r="K800" s="905"/>
    </row>
    <row r="801" spans="1:11" ht="19" thickBot="1" x14ac:dyDescent="0.5">
      <c r="A801" s="866"/>
      <c r="B801" s="866"/>
      <c r="C801" s="866"/>
      <c r="D801" s="866"/>
      <c r="E801" s="867"/>
      <c r="F801" s="866"/>
      <c r="G801" s="866"/>
      <c r="H801" s="869" t="str">
        <f t="array" ref="H801">IF(ISERROR(INDEX(גיליון3!$U$13:$X$27,MATCH('דיווח פרטני'!G801,גיליון3!$T$13:$T$27,0),MATCH('דיווח פרטני'!C801,גיליון3!$U$12:$X$12,0)))," ", INDEX(גיליון3!$U$13:$X$27,MATCH('דיווח פרטני'!G801,גיליון3!$T$13:$T$27,0),MATCH('דיווח פרטני'!C801,גיליון3!$U$12:$X$12,0)))</f>
        <v xml:space="preserve"> </v>
      </c>
      <c r="I801" s="866"/>
      <c r="J801" s="866"/>
      <c r="K801" s="905"/>
    </row>
    <row r="802" spans="1:11" ht="19" thickBot="1" x14ac:dyDescent="0.5">
      <c r="A802" s="866"/>
      <c r="B802" s="866"/>
      <c r="C802" s="866"/>
      <c r="D802" s="866"/>
      <c r="E802" s="867"/>
      <c r="F802" s="866"/>
      <c r="G802" s="866"/>
      <c r="H802" s="869" t="str">
        <f t="array" ref="H802">IF(ISERROR(INDEX(גיליון3!$U$13:$X$27,MATCH('דיווח פרטני'!G802,גיליון3!$T$13:$T$27,0),MATCH('דיווח פרטני'!C802,גיליון3!$U$12:$X$12,0)))," ", INDEX(גיליון3!$U$13:$X$27,MATCH('דיווח פרטני'!G802,גיליון3!$T$13:$T$27,0),MATCH('דיווח פרטני'!C802,גיליון3!$U$12:$X$12,0)))</f>
        <v xml:space="preserve"> </v>
      </c>
      <c r="I802" s="866"/>
      <c r="J802" s="866"/>
      <c r="K802" s="905"/>
    </row>
    <row r="803" spans="1:11" ht="19" thickBot="1" x14ac:dyDescent="0.5">
      <c r="A803" s="866"/>
      <c r="B803" s="866"/>
      <c r="C803" s="866"/>
      <c r="D803" s="866"/>
      <c r="E803" s="867"/>
      <c r="F803" s="866"/>
      <c r="G803" s="866"/>
      <c r="H803" s="869" t="str">
        <f t="array" ref="H803">IF(ISERROR(INDEX(גיליון3!$U$13:$X$27,MATCH('דיווח פרטני'!G803,גיליון3!$T$13:$T$27,0),MATCH('דיווח פרטני'!C803,גיליון3!$U$12:$X$12,0)))," ", INDEX(גיליון3!$U$13:$X$27,MATCH('דיווח פרטני'!G803,גיליון3!$T$13:$T$27,0),MATCH('דיווח פרטני'!C803,גיליון3!$U$12:$X$12,0)))</f>
        <v xml:space="preserve"> </v>
      </c>
      <c r="I803" s="866"/>
      <c r="J803" s="866"/>
      <c r="K803" s="905"/>
    </row>
    <row r="804" spans="1:11" ht="19" thickBot="1" x14ac:dyDescent="0.5">
      <c r="A804" s="866"/>
      <c r="B804" s="866"/>
      <c r="C804" s="866"/>
      <c r="D804" s="866"/>
      <c r="E804" s="867"/>
      <c r="F804" s="866"/>
      <c r="G804" s="866"/>
      <c r="H804" s="869" t="str">
        <f t="array" ref="H804">IF(ISERROR(INDEX(גיליון3!$U$13:$X$27,MATCH('דיווח פרטני'!G804,גיליון3!$T$13:$T$27,0),MATCH('דיווח פרטני'!C804,גיליון3!$U$12:$X$12,0)))," ", INDEX(גיליון3!$U$13:$X$27,MATCH('דיווח פרטני'!G804,גיליון3!$T$13:$T$27,0),MATCH('דיווח פרטני'!C804,גיליון3!$U$12:$X$12,0)))</f>
        <v xml:space="preserve"> </v>
      </c>
      <c r="I804" s="866"/>
      <c r="J804" s="866"/>
      <c r="K804" s="905"/>
    </row>
    <row r="805" spans="1:11" ht="19" thickBot="1" x14ac:dyDescent="0.5">
      <c r="A805" s="866"/>
      <c r="B805" s="866"/>
      <c r="C805" s="866"/>
      <c r="D805" s="866"/>
      <c r="E805" s="867"/>
      <c r="F805" s="866"/>
      <c r="G805" s="866"/>
      <c r="H805" s="869" t="str">
        <f t="array" ref="H805">IF(ISERROR(INDEX(גיליון3!$U$13:$X$27,MATCH('דיווח פרטני'!G805,גיליון3!$T$13:$T$27,0),MATCH('דיווח פרטני'!C805,גיליון3!$U$12:$X$12,0)))," ", INDEX(גיליון3!$U$13:$X$27,MATCH('דיווח פרטני'!G805,גיליון3!$T$13:$T$27,0),MATCH('דיווח פרטני'!C805,גיליון3!$U$12:$X$12,0)))</f>
        <v xml:space="preserve"> </v>
      </c>
      <c r="I805" s="866"/>
      <c r="J805" s="866"/>
      <c r="K805" s="905"/>
    </row>
    <row r="806" spans="1:11" ht="19" thickBot="1" x14ac:dyDescent="0.5">
      <c r="A806" s="866"/>
      <c r="B806" s="866"/>
      <c r="C806" s="866"/>
      <c r="D806" s="866"/>
      <c r="E806" s="867"/>
      <c r="F806" s="866"/>
      <c r="G806" s="866"/>
      <c r="H806" s="869" t="str">
        <f t="array" ref="H806">IF(ISERROR(INDEX(גיליון3!$U$13:$X$27,MATCH('דיווח פרטני'!G806,גיליון3!$T$13:$T$27,0),MATCH('דיווח פרטני'!C806,גיליון3!$U$12:$X$12,0)))," ", INDEX(גיליון3!$U$13:$X$27,MATCH('דיווח פרטני'!G806,גיליון3!$T$13:$T$27,0),MATCH('דיווח פרטני'!C806,גיליון3!$U$12:$X$12,0)))</f>
        <v xml:space="preserve"> </v>
      </c>
      <c r="I806" s="866"/>
      <c r="J806" s="866"/>
      <c r="K806" s="905"/>
    </row>
    <row r="807" spans="1:11" ht="19" thickBot="1" x14ac:dyDescent="0.5">
      <c r="A807" s="866"/>
      <c r="B807" s="866"/>
      <c r="C807" s="866"/>
      <c r="D807" s="866"/>
      <c r="E807" s="867"/>
      <c r="F807" s="866"/>
      <c r="G807" s="866"/>
      <c r="H807" s="869" t="str">
        <f t="array" ref="H807">IF(ISERROR(INDEX(גיליון3!$U$13:$X$27,MATCH('דיווח פרטני'!G807,גיליון3!$T$13:$T$27,0),MATCH('דיווח פרטני'!C807,גיליון3!$U$12:$X$12,0)))," ", INDEX(גיליון3!$U$13:$X$27,MATCH('דיווח פרטני'!G807,גיליון3!$T$13:$T$27,0),MATCH('דיווח פרטני'!C807,גיליון3!$U$12:$X$12,0)))</f>
        <v xml:space="preserve"> </v>
      </c>
      <c r="I807" s="866"/>
      <c r="J807" s="866"/>
      <c r="K807" s="905"/>
    </row>
    <row r="808" spans="1:11" ht="19" thickBot="1" x14ac:dyDescent="0.5">
      <c r="A808" s="866"/>
      <c r="B808" s="866"/>
      <c r="C808" s="866"/>
      <c r="D808" s="866"/>
      <c r="E808" s="867"/>
      <c r="F808" s="866"/>
      <c r="G808" s="866"/>
      <c r="H808" s="869" t="str">
        <f t="array" ref="H808">IF(ISERROR(INDEX(גיליון3!$U$13:$X$27,MATCH('דיווח פרטני'!G808,גיליון3!$T$13:$T$27,0),MATCH('דיווח פרטני'!C808,גיליון3!$U$12:$X$12,0)))," ", INDEX(גיליון3!$U$13:$X$27,MATCH('דיווח פרטני'!G808,גיליון3!$T$13:$T$27,0),MATCH('דיווח פרטני'!C808,גיליון3!$U$12:$X$12,0)))</f>
        <v xml:space="preserve"> </v>
      </c>
      <c r="I808" s="866"/>
      <c r="J808" s="866"/>
      <c r="K808" s="905"/>
    </row>
    <row r="809" spans="1:11" ht="19" thickBot="1" x14ac:dyDescent="0.5">
      <c r="A809" s="866"/>
      <c r="B809" s="866"/>
      <c r="C809" s="866"/>
      <c r="D809" s="866"/>
      <c r="E809" s="867"/>
      <c r="F809" s="866"/>
      <c r="G809" s="866"/>
      <c r="H809" s="869" t="str">
        <f t="array" ref="H809">IF(ISERROR(INDEX(גיליון3!$U$13:$X$27,MATCH('דיווח פרטני'!G809,גיליון3!$T$13:$T$27,0),MATCH('דיווח פרטני'!C809,גיליון3!$U$12:$X$12,0)))," ", INDEX(גיליון3!$U$13:$X$27,MATCH('דיווח פרטני'!G809,גיליון3!$T$13:$T$27,0),MATCH('דיווח פרטני'!C809,גיליון3!$U$12:$X$12,0)))</f>
        <v xml:space="preserve"> </v>
      </c>
      <c r="I809" s="866"/>
      <c r="J809" s="866"/>
      <c r="K809" s="905"/>
    </row>
    <row r="810" spans="1:11" ht="19" thickBot="1" x14ac:dyDescent="0.5">
      <c r="A810" s="866"/>
      <c r="B810" s="866"/>
      <c r="C810" s="866"/>
      <c r="D810" s="866"/>
      <c r="E810" s="867"/>
      <c r="F810" s="866"/>
      <c r="G810" s="866"/>
      <c r="H810" s="869" t="str">
        <f t="array" ref="H810">IF(ISERROR(INDEX(גיליון3!$U$13:$X$27,MATCH('דיווח פרטני'!G810,גיליון3!$T$13:$T$27,0),MATCH('דיווח פרטני'!C810,גיליון3!$U$12:$X$12,0)))," ", INDEX(גיליון3!$U$13:$X$27,MATCH('דיווח פרטני'!G810,גיליון3!$T$13:$T$27,0),MATCH('דיווח פרטני'!C810,גיליון3!$U$12:$X$12,0)))</f>
        <v xml:space="preserve"> </v>
      </c>
      <c r="I810" s="866"/>
      <c r="J810" s="866"/>
      <c r="K810" s="905"/>
    </row>
    <row r="811" spans="1:11" ht="19" thickBot="1" x14ac:dyDescent="0.5">
      <c r="A811" s="866"/>
      <c r="B811" s="866"/>
      <c r="C811" s="866"/>
      <c r="D811" s="866"/>
      <c r="E811" s="867"/>
      <c r="F811" s="866"/>
      <c r="G811" s="866"/>
      <c r="H811" s="869" t="str">
        <f t="array" ref="H811">IF(ISERROR(INDEX(גיליון3!$U$13:$X$27,MATCH('דיווח פרטני'!G811,גיליון3!$T$13:$T$27,0),MATCH('דיווח פרטני'!C811,גיליון3!$U$12:$X$12,0)))," ", INDEX(גיליון3!$U$13:$X$27,MATCH('דיווח פרטני'!G811,גיליון3!$T$13:$T$27,0),MATCH('דיווח פרטני'!C811,גיליון3!$U$12:$X$12,0)))</f>
        <v xml:space="preserve"> </v>
      </c>
      <c r="I811" s="866"/>
      <c r="J811" s="866"/>
      <c r="K811" s="905"/>
    </row>
    <row r="812" spans="1:11" ht="19" thickBot="1" x14ac:dyDescent="0.5">
      <c r="A812" s="866"/>
      <c r="B812" s="866"/>
      <c r="C812" s="866"/>
      <c r="D812" s="866"/>
      <c r="E812" s="867"/>
      <c r="F812" s="866"/>
      <c r="G812" s="866"/>
      <c r="H812" s="869" t="str">
        <f t="array" ref="H812">IF(ISERROR(INDEX(גיליון3!$U$13:$X$27,MATCH('דיווח פרטני'!G812,גיליון3!$T$13:$T$27,0),MATCH('דיווח פרטני'!C812,גיליון3!$U$12:$X$12,0)))," ", INDEX(גיליון3!$U$13:$X$27,MATCH('דיווח פרטני'!G812,גיליון3!$T$13:$T$27,0),MATCH('דיווח פרטני'!C812,גיליון3!$U$12:$X$12,0)))</f>
        <v xml:space="preserve"> </v>
      </c>
      <c r="I812" s="866"/>
      <c r="J812" s="866"/>
      <c r="K812" s="905"/>
    </row>
    <row r="813" spans="1:11" ht="19" thickBot="1" x14ac:dyDescent="0.5">
      <c r="A813" s="866"/>
      <c r="B813" s="866"/>
      <c r="C813" s="866"/>
      <c r="D813" s="866"/>
      <c r="E813" s="867"/>
      <c r="F813" s="866"/>
      <c r="G813" s="866"/>
      <c r="H813" s="869" t="str">
        <f t="array" ref="H813">IF(ISERROR(INDEX(גיליון3!$U$13:$X$27,MATCH('דיווח פרטני'!G813,גיליון3!$T$13:$T$27,0),MATCH('דיווח פרטני'!C813,גיליון3!$U$12:$X$12,0)))," ", INDEX(גיליון3!$U$13:$X$27,MATCH('דיווח פרטני'!G813,גיליון3!$T$13:$T$27,0),MATCH('דיווח פרטני'!C813,גיליון3!$U$12:$X$12,0)))</f>
        <v xml:space="preserve"> </v>
      </c>
      <c r="I813" s="866"/>
      <c r="J813" s="866"/>
      <c r="K813" s="905"/>
    </row>
    <row r="814" spans="1:11" ht="19" thickBot="1" x14ac:dyDescent="0.5">
      <c r="A814" s="866"/>
      <c r="B814" s="866"/>
      <c r="C814" s="866"/>
      <c r="D814" s="866"/>
      <c r="E814" s="867"/>
      <c r="F814" s="866"/>
      <c r="G814" s="866"/>
      <c r="H814" s="869" t="str">
        <f t="array" ref="H814">IF(ISERROR(INDEX(גיליון3!$U$13:$X$27,MATCH('דיווח פרטני'!G814,גיליון3!$T$13:$T$27,0),MATCH('דיווח פרטני'!C814,גיליון3!$U$12:$X$12,0)))," ", INDEX(גיליון3!$U$13:$X$27,MATCH('דיווח פרטני'!G814,גיליון3!$T$13:$T$27,0),MATCH('דיווח פרטני'!C814,גיליון3!$U$12:$X$12,0)))</f>
        <v xml:space="preserve"> </v>
      </c>
      <c r="I814" s="866"/>
      <c r="J814" s="866"/>
      <c r="K814" s="905"/>
    </row>
    <row r="815" spans="1:11" ht="19" thickBot="1" x14ac:dyDescent="0.5">
      <c r="A815" s="866"/>
      <c r="B815" s="866"/>
      <c r="C815" s="866"/>
      <c r="D815" s="866"/>
      <c r="E815" s="867"/>
      <c r="F815" s="866"/>
      <c r="G815" s="866"/>
      <c r="H815" s="869" t="str">
        <f t="array" ref="H815">IF(ISERROR(INDEX(גיליון3!$U$13:$X$27,MATCH('דיווח פרטני'!G815,גיליון3!$T$13:$T$27,0),MATCH('דיווח פרטני'!C815,גיליון3!$U$12:$X$12,0)))," ", INDEX(גיליון3!$U$13:$X$27,MATCH('דיווח פרטני'!G815,גיליון3!$T$13:$T$27,0),MATCH('דיווח פרטני'!C815,גיליון3!$U$12:$X$12,0)))</f>
        <v xml:space="preserve"> </v>
      </c>
      <c r="I815" s="866"/>
      <c r="J815" s="866"/>
      <c r="K815" s="905"/>
    </row>
    <row r="816" spans="1:11" ht="19" thickBot="1" x14ac:dyDescent="0.5">
      <c r="A816" s="866"/>
      <c r="B816" s="866"/>
      <c r="C816" s="866"/>
      <c r="D816" s="866"/>
      <c r="E816" s="867"/>
      <c r="F816" s="866"/>
      <c r="G816" s="866"/>
      <c r="H816" s="869" t="str">
        <f t="array" ref="H816">IF(ISERROR(INDEX(גיליון3!$U$13:$X$27,MATCH('דיווח פרטני'!G816,גיליון3!$T$13:$T$27,0),MATCH('דיווח פרטני'!C816,גיליון3!$U$12:$X$12,0)))," ", INDEX(גיליון3!$U$13:$X$27,MATCH('דיווח פרטני'!G816,גיליון3!$T$13:$T$27,0),MATCH('דיווח פרטני'!C816,גיליון3!$U$12:$X$12,0)))</f>
        <v xml:space="preserve"> </v>
      </c>
      <c r="I816" s="866"/>
      <c r="J816" s="866"/>
      <c r="K816" s="905"/>
    </row>
    <row r="817" spans="1:11" ht="19" thickBot="1" x14ac:dyDescent="0.5">
      <c r="A817" s="866"/>
      <c r="B817" s="866"/>
      <c r="C817" s="866"/>
      <c r="D817" s="866"/>
      <c r="E817" s="867"/>
      <c r="F817" s="866"/>
      <c r="G817" s="866"/>
      <c r="H817" s="869" t="str">
        <f t="array" ref="H817">IF(ISERROR(INDEX(גיליון3!$U$13:$X$27,MATCH('דיווח פרטני'!G817,גיליון3!$T$13:$T$27,0),MATCH('דיווח פרטני'!C817,גיליון3!$U$12:$X$12,0)))," ", INDEX(גיליון3!$U$13:$X$27,MATCH('דיווח פרטני'!G817,גיליון3!$T$13:$T$27,0),MATCH('דיווח פרטני'!C817,גיליון3!$U$12:$X$12,0)))</f>
        <v xml:space="preserve"> </v>
      </c>
      <c r="I817" s="866"/>
      <c r="J817" s="866"/>
      <c r="K817" s="905"/>
    </row>
    <row r="818" spans="1:11" ht="19" thickBot="1" x14ac:dyDescent="0.5">
      <c r="A818" s="866"/>
      <c r="B818" s="866"/>
      <c r="C818" s="866"/>
      <c r="D818" s="866"/>
      <c r="E818" s="867"/>
      <c r="F818" s="866"/>
      <c r="G818" s="866"/>
      <c r="H818" s="869" t="str">
        <f t="array" ref="H818">IF(ISERROR(INDEX(גיליון3!$U$13:$X$27,MATCH('דיווח פרטני'!G818,גיליון3!$T$13:$T$27,0),MATCH('דיווח פרטני'!C818,גיליון3!$U$12:$X$12,0)))," ", INDEX(גיליון3!$U$13:$X$27,MATCH('דיווח פרטני'!G818,גיליון3!$T$13:$T$27,0),MATCH('דיווח פרטני'!C818,גיליון3!$U$12:$X$12,0)))</f>
        <v xml:space="preserve"> </v>
      </c>
      <c r="I818" s="866"/>
      <c r="J818" s="866"/>
      <c r="K818" s="905"/>
    </row>
    <row r="819" spans="1:11" ht="19" thickBot="1" x14ac:dyDescent="0.5">
      <c r="A819" s="866"/>
      <c r="B819" s="866"/>
      <c r="C819" s="866"/>
      <c r="D819" s="866"/>
      <c r="E819" s="867"/>
      <c r="F819" s="866"/>
      <c r="G819" s="866"/>
      <c r="H819" s="869" t="str">
        <f t="array" ref="H819">IF(ISERROR(INDEX(גיליון3!$U$13:$X$27,MATCH('דיווח פרטני'!G819,גיליון3!$T$13:$T$27,0),MATCH('דיווח פרטני'!C819,גיליון3!$U$12:$X$12,0)))," ", INDEX(גיליון3!$U$13:$X$27,MATCH('דיווח פרטני'!G819,גיליון3!$T$13:$T$27,0),MATCH('דיווח פרטני'!C819,גיליון3!$U$12:$X$12,0)))</f>
        <v xml:space="preserve"> </v>
      </c>
      <c r="I819" s="866"/>
      <c r="J819" s="866"/>
      <c r="K819" s="905"/>
    </row>
    <row r="820" spans="1:11" ht="19" thickBot="1" x14ac:dyDescent="0.5">
      <c r="A820" s="866"/>
      <c r="B820" s="866"/>
      <c r="C820" s="866"/>
      <c r="D820" s="866"/>
      <c r="E820" s="867"/>
      <c r="F820" s="866"/>
      <c r="G820" s="866"/>
      <c r="H820" s="869" t="str">
        <f t="array" ref="H820">IF(ISERROR(INDEX(גיליון3!$U$13:$X$27,MATCH('דיווח פרטני'!G820,גיליון3!$T$13:$T$27,0),MATCH('דיווח פרטני'!C820,גיליון3!$U$12:$X$12,0)))," ", INDEX(גיליון3!$U$13:$X$27,MATCH('דיווח פרטני'!G820,גיליון3!$T$13:$T$27,0),MATCH('דיווח פרטני'!C820,גיליון3!$U$12:$X$12,0)))</f>
        <v xml:space="preserve"> </v>
      </c>
      <c r="I820" s="866"/>
      <c r="J820" s="866"/>
      <c r="K820" s="905"/>
    </row>
    <row r="821" spans="1:11" ht="19" thickBot="1" x14ac:dyDescent="0.5">
      <c r="A821" s="866"/>
      <c r="B821" s="866"/>
      <c r="C821" s="866"/>
      <c r="D821" s="866"/>
      <c r="E821" s="867"/>
      <c r="F821" s="866"/>
      <c r="G821" s="866"/>
      <c r="H821" s="869" t="str">
        <f t="array" ref="H821">IF(ISERROR(INDEX(גיליון3!$U$13:$X$27,MATCH('דיווח פרטני'!G821,גיליון3!$T$13:$T$27,0),MATCH('דיווח פרטני'!C821,גיליון3!$U$12:$X$12,0)))," ", INDEX(גיליון3!$U$13:$X$27,MATCH('דיווח פרטני'!G821,גיליון3!$T$13:$T$27,0),MATCH('דיווח פרטני'!C821,גיליון3!$U$12:$X$12,0)))</f>
        <v xml:space="preserve"> </v>
      </c>
      <c r="I821" s="866"/>
      <c r="J821" s="866"/>
      <c r="K821" s="905"/>
    </row>
    <row r="822" spans="1:11" ht="19" thickBot="1" x14ac:dyDescent="0.5">
      <c r="A822" s="866"/>
      <c r="B822" s="866"/>
      <c r="C822" s="866"/>
      <c r="D822" s="866"/>
      <c r="E822" s="867"/>
      <c r="F822" s="866"/>
      <c r="G822" s="866"/>
      <c r="H822" s="869" t="str">
        <f t="array" ref="H822">IF(ISERROR(INDEX(גיליון3!$U$13:$X$27,MATCH('דיווח פרטני'!G822,גיליון3!$T$13:$T$27,0),MATCH('דיווח פרטני'!C822,גיליון3!$U$12:$X$12,0)))," ", INDEX(גיליון3!$U$13:$X$27,MATCH('דיווח פרטני'!G822,גיליון3!$T$13:$T$27,0),MATCH('דיווח פרטני'!C822,גיליון3!$U$12:$X$12,0)))</f>
        <v xml:space="preserve"> </v>
      </c>
      <c r="I822" s="866"/>
      <c r="J822" s="866"/>
      <c r="K822" s="905"/>
    </row>
    <row r="823" spans="1:11" ht="19" thickBot="1" x14ac:dyDescent="0.5">
      <c r="A823" s="866"/>
      <c r="B823" s="866"/>
      <c r="C823" s="866"/>
      <c r="D823" s="866"/>
      <c r="E823" s="867"/>
      <c r="F823" s="866"/>
      <c r="G823" s="866"/>
      <c r="H823" s="869" t="str">
        <f t="array" ref="H823">IF(ISERROR(INDEX(גיליון3!$U$13:$X$27,MATCH('דיווח פרטני'!G823,גיליון3!$T$13:$T$27,0),MATCH('דיווח פרטני'!C823,גיליון3!$U$12:$X$12,0)))," ", INDEX(גיליון3!$U$13:$X$27,MATCH('דיווח פרטני'!G823,גיליון3!$T$13:$T$27,0),MATCH('דיווח פרטני'!C823,גיליון3!$U$12:$X$12,0)))</f>
        <v xml:space="preserve"> </v>
      </c>
      <c r="I823" s="866"/>
      <c r="J823" s="866"/>
      <c r="K823" s="905"/>
    </row>
    <row r="824" spans="1:11" ht="19" thickBot="1" x14ac:dyDescent="0.5">
      <c r="A824" s="866"/>
      <c r="B824" s="866"/>
      <c r="C824" s="866"/>
      <c r="D824" s="866"/>
      <c r="E824" s="867"/>
      <c r="F824" s="866"/>
      <c r="G824" s="866"/>
      <c r="H824" s="869" t="str">
        <f t="array" ref="H824">IF(ISERROR(INDEX(גיליון3!$U$13:$X$27,MATCH('דיווח פרטני'!G824,גיליון3!$T$13:$T$27,0),MATCH('דיווח פרטני'!C824,גיליון3!$U$12:$X$12,0)))," ", INDEX(גיליון3!$U$13:$X$27,MATCH('דיווח פרטני'!G824,גיליון3!$T$13:$T$27,0),MATCH('דיווח פרטני'!C824,גיליון3!$U$12:$X$12,0)))</f>
        <v xml:space="preserve"> </v>
      </c>
      <c r="I824" s="866"/>
      <c r="J824" s="866"/>
      <c r="K824" s="905"/>
    </row>
    <row r="825" spans="1:11" ht="19" thickBot="1" x14ac:dyDescent="0.5">
      <c r="A825" s="866"/>
      <c r="B825" s="866"/>
      <c r="C825" s="866"/>
      <c r="D825" s="866"/>
      <c r="E825" s="867"/>
      <c r="F825" s="866"/>
      <c r="G825" s="866"/>
      <c r="H825" s="869" t="str">
        <f t="array" ref="H825">IF(ISERROR(INDEX(גיליון3!$U$13:$X$27,MATCH('דיווח פרטני'!G825,גיליון3!$T$13:$T$27,0),MATCH('דיווח פרטני'!C825,גיליון3!$U$12:$X$12,0)))," ", INDEX(גיליון3!$U$13:$X$27,MATCH('דיווח פרטני'!G825,גיליון3!$T$13:$T$27,0),MATCH('דיווח פרטני'!C825,גיליון3!$U$12:$X$12,0)))</f>
        <v xml:space="preserve"> </v>
      </c>
      <c r="I825" s="866"/>
      <c r="J825" s="866"/>
      <c r="K825" s="905"/>
    </row>
    <row r="826" spans="1:11" ht="19" thickBot="1" x14ac:dyDescent="0.5">
      <c r="A826" s="866"/>
      <c r="B826" s="866"/>
      <c r="C826" s="866"/>
      <c r="D826" s="866"/>
      <c r="E826" s="867"/>
      <c r="F826" s="866"/>
      <c r="G826" s="866"/>
      <c r="H826" s="869" t="str">
        <f t="array" ref="H826">IF(ISERROR(INDEX(גיליון3!$U$13:$X$27,MATCH('דיווח פרטני'!G826,גיליון3!$T$13:$T$27,0),MATCH('דיווח פרטני'!C826,גיליון3!$U$12:$X$12,0)))," ", INDEX(גיליון3!$U$13:$X$27,MATCH('דיווח פרטני'!G826,גיליון3!$T$13:$T$27,0),MATCH('דיווח פרטני'!C826,גיליון3!$U$12:$X$12,0)))</f>
        <v xml:space="preserve"> </v>
      </c>
      <c r="I826" s="866"/>
      <c r="J826" s="866"/>
      <c r="K826" s="905"/>
    </row>
    <row r="827" spans="1:11" ht="19" thickBot="1" x14ac:dyDescent="0.5">
      <c r="A827" s="866"/>
      <c r="B827" s="866"/>
      <c r="C827" s="866"/>
      <c r="D827" s="866"/>
      <c r="E827" s="867"/>
      <c r="F827" s="866"/>
      <c r="G827" s="866"/>
      <c r="H827" s="869" t="str">
        <f t="array" ref="H827">IF(ISERROR(INDEX(גיליון3!$U$13:$X$27,MATCH('דיווח פרטני'!G827,גיליון3!$T$13:$T$27,0),MATCH('דיווח פרטני'!C827,גיליון3!$U$12:$X$12,0)))," ", INDEX(גיליון3!$U$13:$X$27,MATCH('דיווח פרטני'!G827,גיליון3!$T$13:$T$27,0),MATCH('דיווח פרטני'!C827,גיליון3!$U$12:$X$12,0)))</f>
        <v xml:space="preserve"> </v>
      </c>
      <c r="I827" s="866"/>
      <c r="J827" s="866"/>
      <c r="K827" s="905"/>
    </row>
    <row r="828" spans="1:11" ht="19" thickBot="1" x14ac:dyDescent="0.5">
      <c r="A828" s="866"/>
      <c r="B828" s="866"/>
      <c r="C828" s="866"/>
      <c r="D828" s="866"/>
      <c r="E828" s="867"/>
      <c r="F828" s="866"/>
      <c r="G828" s="866"/>
      <c r="H828" s="869" t="str">
        <f t="array" ref="H828">IF(ISERROR(INDEX(גיליון3!$U$13:$X$27,MATCH('דיווח פרטני'!G828,גיליון3!$T$13:$T$27,0),MATCH('דיווח פרטני'!C828,גיליון3!$U$12:$X$12,0)))," ", INDEX(גיליון3!$U$13:$X$27,MATCH('דיווח פרטני'!G828,גיליון3!$T$13:$T$27,0),MATCH('דיווח פרטני'!C828,גיליון3!$U$12:$X$12,0)))</f>
        <v xml:space="preserve"> </v>
      </c>
      <c r="I828" s="866"/>
      <c r="J828" s="866"/>
      <c r="K828" s="905"/>
    </row>
    <row r="829" spans="1:11" ht="19" thickBot="1" x14ac:dyDescent="0.5">
      <c r="A829" s="866"/>
      <c r="B829" s="866"/>
      <c r="C829" s="866"/>
      <c r="D829" s="866"/>
      <c r="E829" s="867"/>
      <c r="F829" s="866"/>
      <c r="G829" s="866"/>
      <c r="H829" s="869" t="str">
        <f t="array" ref="H829">IF(ISERROR(INDEX(גיליון3!$U$13:$X$27,MATCH('דיווח פרטני'!G829,גיליון3!$T$13:$T$27,0),MATCH('דיווח פרטני'!C829,גיליון3!$U$12:$X$12,0)))," ", INDEX(גיליון3!$U$13:$X$27,MATCH('דיווח פרטני'!G829,גיליון3!$T$13:$T$27,0),MATCH('דיווח פרטני'!C829,גיליון3!$U$12:$X$12,0)))</f>
        <v xml:space="preserve"> </v>
      </c>
      <c r="I829" s="866"/>
      <c r="J829" s="866"/>
      <c r="K829" s="905"/>
    </row>
    <row r="830" spans="1:11" ht="19" thickBot="1" x14ac:dyDescent="0.5">
      <c r="A830" s="866"/>
      <c r="B830" s="866"/>
      <c r="C830" s="866"/>
      <c r="D830" s="866"/>
      <c r="E830" s="867"/>
      <c r="F830" s="866"/>
      <c r="G830" s="866"/>
      <c r="H830" s="869" t="str">
        <f t="array" ref="H830">IF(ISERROR(INDEX(גיליון3!$U$13:$X$27,MATCH('דיווח פרטני'!G830,גיליון3!$T$13:$T$27,0),MATCH('דיווח פרטני'!C830,גיליון3!$U$12:$X$12,0)))," ", INDEX(גיליון3!$U$13:$X$27,MATCH('דיווח פרטני'!G830,גיליון3!$T$13:$T$27,0),MATCH('דיווח פרטני'!C830,גיליון3!$U$12:$X$12,0)))</f>
        <v xml:space="preserve"> </v>
      </c>
      <c r="I830" s="866"/>
      <c r="J830" s="866"/>
      <c r="K830" s="905"/>
    </row>
    <row r="831" spans="1:11" ht="19" thickBot="1" x14ac:dyDescent="0.5">
      <c r="A831" s="866"/>
      <c r="B831" s="866"/>
      <c r="C831" s="866"/>
      <c r="D831" s="866"/>
      <c r="E831" s="867"/>
      <c r="F831" s="866"/>
      <c r="G831" s="866"/>
      <c r="H831" s="869" t="str">
        <f t="array" ref="H831">IF(ISERROR(INDEX(גיליון3!$U$13:$X$27,MATCH('דיווח פרטני'!G831,גיליון3!$T$13:$T$27,0),MATCH('דיווח פרטני'!C831,גיליון3!$U$12:$X$12,0)))," ", INDEX(גיליון3!$U$13:$X$27,MATCH('דיווח פרטני'!G831,גיליון3!$T$13:$T$27,0),MATCH('דיווח פרטני'!C831,גיליון3!$U$12:$X$12,0)))</f>
        <v xml:space="preserve"> </v>
      </c>
      <c r="I831" s="866"/>
      <c r="J831" s="866"/>
      <c r="K831" s="905"/>
    </row>
    <row r="832" spans="1:11" ht="19" thickBot="1" x14ac:dyDescent="0.5">
      <c r="A832" s="866"/>
      <c r="B832" s="866"/>
      <c r="C832" s="866"/>
      <c r="D832" s="866"/>
      <c r="E832" s="867"/>
      <c r="F832" s="866"/>
      <c r="G832" s="866"/>
      <c r="H832" s="869" t="str">
        <f t="array" ref="H832">IF(ISERROR(INDEX(גיליון3!$U$13:$X$27,MATCH('דיווח פרטני'!G832,גיליון3!$T$13:$T$27,0),MATCH('דיווח פרטני'!C832,גיליון3!$U$12:$X$12,0)))," ", INDEX(גיליון3!$U$13:$X$27,MATCH('דיווח פרטני'!G832,גיליון3!$T$13:$T$27,0),MATCH('דיווח פרטני'!C832,גיליון3!$U$12:$X$12,0)))</f>
        <v xml:space="preserve"> </v>
      </c>
      <c r="I832" s="866"/>
      <c r="J832" s="866"/>
      <c r="K832" s="905"/>
    </row>
    <row r="833" spans="1:11" ht="19" thickBot="1" x14ac:dyDescent="0.5">
      <c r="A833" s="866"/>
      <c r="B833" s="866"/>
      <c r="C833" s="866"/>
      <c r="D833" s="866"/>
      <c r="E833" s="867"/>
      <c r="F833" s="866"/>
      <c r="G833" s="866"/>
      <c r="H833" s="869" t="str">
        <f t="array" ref="H833">IF(ISERROR(INDEX(גיליון3!$U$13:$X$27,MATCH('דיווח פרטני'!G833,גיליון3!$T$13:$T$27,0),MATCH('דיווח פרטני'!C833,גיליון3!$U$12:$X$12,0)))," ", INDEX(גיליון3!$U$13:$X$27,MATCH('דיווח פרטני'!G833,גיליון3!$T$13:$T$27,0),MATCH('דיווח פרטני'!C833,גיליון3!$U$12:$X$12,0)))</f>
        <v xml:space="preserve"> </v>
      </c>
      <c r="I833" s="866"/>
      <c r="J833" s="866"/>
      <c r="K833" s="905"/>
    </row>
    <row r="834" spans="1:11" ht="19" thickBot="1" x14ac:dyDescent="0.5">
      <c r="A834" s="866"/>
      <c r="B834" s="866"/>
      <c r="C834" s="866"/>
      <c r="D834" s="866"/>
      <c r="E834" s="867"/>
      <c r="F834" s="866"/>
      <c r="G834" s="866"/>
      <c r="H834" s="869" t="str">
        <f t="array" ref="H834">IF(ISERROR(INDEX(גיליון3!$U$13:$X$27,MATCH('דיווח פרטני'!G834,גיליון3!$T$13:$T$27,0),MATCH('דיווח פרטני'!C834,גיליון3!$U$12:$X$12,0)))," ", INDEX(גיליון3!$U$13:$X$27,MATCH('דיווח פרטני'!G834,גיליון3!$T$13:$T$27,0),MATCH('דיווח פרטני'!C834,גיליון3!$U$12:$X$12,0)))</f>
        <v xml:space="preserve"> </v>
      </c>
      <c r="I834" s="866"/>
      <c r="J834" s="866"/>
      <c r="K834" s="905"/>
    </row>
    <row r="835" spans="1:11" ht="19" thickBot="1" x14ac:dyDescent="0.5">
      <c r="A835" s="866"/>
      <c r="B835" s="866"/>
      <c r="C835" s="866"/>
      <c r="D835" s="866"/>
      <c r="E835" s="867"/>
      <c r="F835" s="866"/>
      <c r="G835" s="866"/>
      <c r="H835" s="869" t="str">
        <f t="array" ref="H835">IF(ISERROR(INDEX(גיליון3!$U$13:$X$27,MATCH('דיווח פרטני'!G835,גיליון3!$T$13:$T$27,0),MATCH('דיווח פרטני'!C835,גיליון3!$U$12:$X$12,0)))," ", INDEX(גיליון3!$U$13:$X$27,MATCH('דיווח פרטני'!G835,גיליון3!$T$13:$T$27,0),MATCH('דיווח פרטני'!C835,גיליון3!$U$12:$X$12,0)))</f>
        <v xml:space="preserve"> </v>
      </c>
      <c r="I835" s="866"/>
      <c r="J835" s="866"/>
      <c r="K835" s="905"/>
    </row>
    <row r="836" spans="1:11" ht="19" thickBot="1" x14ac:dyDescent="0.5">
      <c r="A836" s="866"/>
      <c r="B836" s="866"/>
      <c r="C836" s="866"/>
      <c r="D836" s="866"/>
      <c r="E836" s="867"/>
      <c r="F836" s="866"/>
      <c r="G836" s="866"/>
      <c r="H836" s="869" t="str">
        <f t="array" ref="H836">IF(ISERROR(INDEX(גיליון3!$U$13:$X$27,MATCH('דיווח פרטני'!G836,גיליון3!$T$13:$T$27,0),MATCH('דיווח פרטני'!C836,גיליון3!$U$12:$X$12,0)))," ", INDEX(גיליון3!$U$13:$X$27,MATCH('דיווח פרטני'!G836,גיליון3!$T$13:$T$27,0),MATCH('דיווח פרטני'!C836,גיליון3!$U$12:$X$12,0)))</f>
        <v xml:space="preserve"> </v>
      </c>
      <c r="I836" s="866"/>
      <c r="J836" s="866"/>
      <c r="K836" s="905"/>
    </row>
    <row r="837" spans="1:11" ht="19" thickBot="1" x14ac:dyDescent="0.5">
      <c r="A837" s="866"/>
      <c r="B837" s="866"/>
      <c r="C837" s="866"/>
      <c r="D837" s="866"/>
      <c r="E837" s="867"/>
      <c r="F837" s="866"/>
      <c r="G837" s="866"/>
      <c r="H837" s="869" t="str">
        <f t="array" ref="H837">IF(ISERROR(INDEX(גיליון3!$U$13:$X$27,MATCH('דיווח פרטני'!G837,גיליון3!$T$13:$T$27,0),MATCH('דיווח פרטני'!C837,גיליון3!$U$12:$X$12,0)))," ", INDEX(גיליון3!$U$13:$X$27,MATCH('דיווח פרטני'!G837,גיליון3!$T$13:$T$27,0),MATCH('דיווח פרטני'!C837,גיליון3!$U$12:$X$12,0)))</f>
        <v xml:space="preserve"> </v>
      </c>
      <c r="I837" s="866"/>
      <c r="J837" s="866"/>
      <c r="K837" s="905"/>
    </row>
    <row r="838" spans="1:11" ht="19" thickBot="1" x14ac:dyDescent="0.5">
      <c r="A838" s="866"/>
      <c r="B838" s="866"/>
      <c r="C838" s="866"/>
      <c r="D838" s="866"/>
      <c r="E838" s="867"/>
      <c r="F838" s="866"/>
      <c r="G838" s="866"/>
      <c r="H838" s="869" t="str">
        <f t="array" ref="H838">IF(ISERROR(INDEX(גיליון3!$U$13:$X$27,MATCH('דיווח פרטני'!G838,גיליון3!$T$13:$T$27,0),MATCH('דיווח פרטני'!C838,גיליון3!$U$12:$X$12,0)))," ", INDEX(גיליון3!$U$13:$X$27,MATCH('דיווח פרטני'!G838,גיליון3!$T$13:$T$27,0),MATCH('דיווח פרטני'!C838,גיליון3!$U$12:$X$12,0)))</f>
        <v xml:space="preserve"> </v>
      </c>
      <c r="I838" s="866"/>
      <c r="J838" s="866"/>
      <c r="K838" s="905"/>
    </row>
    <row r="839" spans="1:11" ht="19" thickBot="1" x14ac:dyDescent="0.5">
      <c r="A839" s="866"/>
      <c r="B839" s="866"/>
      <c r="C839" s="866"/>
      <c r="D839" s="866"/>
      <c r="E839" s="867"/>
      <c r="F839" s="866"/>
      <c r="G839" s="866"/>
      <c r="H839" s="869" t="str">
        <f t="array" ref="H839">IF(ISERROR(INDEX(גיליון3!$U$13:$X$27,MATCH('דיווח פרטני'!G839,גיליון3!$T$13:$T$27,0),MATCH('דיווח פרטני'!C839,גיליון3!$U$12:$X$12,0)))," ", INDEX(גיליון3!$U$13:$X$27,MATCH('דיווח פרטני'!G839,גיליון3!$T$13:$T$27,0),MATCH('דיווח פרטני'!C839,גיליון3!$U$12:$X$12,0)))</f>
        <v xml:space="preserve"> </v>
      </c>
      <c r="I839" s="866"/>
      <c r="J839" s="866"/>
      <c r="K839" s="905"/>
    </row>
    <row r="840" spans="1:11" ht="19" thickBot="1" x14ac:dyDescent="0.5">
      <c r="A840" s="866"/>
      <c r="B840" s="866"/>
      <c r="C840" s="866"/>
      <c r="D840" s="866"/>
      <c r="E840" s="867"/>
      <c r="F840" s="866"/>
      <c r="G840" s="866"/>
      <c r="H840" s="869" t="str">
        <f t="array" ref="H840">IF(ISERROR(INDEX(גיליון3!$U$13:$X$27,MATCH('דיווח פרטני'!G840,גיליון3!$T$13:$T$27,0),MATCH('דיווח פרטני'!C840,גיליון3!$U$12:$X$12,0)))," ", INDEX(גיליון3!$U$13:$X$27,MATCH('דיווח פרטני'!G840,גיליון3!$T$13:$T$27,0),MATCH('דיווח פרטני'!C840,גיליון3!$U$12:$X$12,0)))</f>
        <v xml:space="preserve"> </v>
      </c>
      <c r="I840" s="866"/>
      <c r="J840" s="866"/>
      <c r="K840" s="905"/>
    </row>
    <row r="841" spans="1:11" ht="19" thickBot="1" x14ac:dyDescent="0.5">
      <c r="A841" s="866"/>
      <c r="B841" s="866"/>
      <c r="C841" s="866"/>
      <c r="D841" s="866"/>
      <c r="E841" s="867"/>
      <c r="F841" s="866"/>
      <c r="G841" s="866"/>
      <c r="H841" s="869" t="str">
        <f t="array" ref="H841">IF(ISERROR(INDEX(גיליון3!$U$13:$X$27,MATCH('דיווח פרטני'!G841,גיליון3!$T$13:$T$27,0),MATCH('דיווח פרטני'!C841,גיליון3!$U$12:$X$12,0)))," ", INDEX(גיליון3!$U$13:$X$27,MATCH('דיווח פרטני'!G841,גיליון3!$T$13:$T$27,0),MATCH('דיווח פרטני'!C841,גיליון3!$U$12:$X$12,0)))</f>
        <v xml:space="preserve"> </v>
      </c>
      <c r="I841" s="866"/>
      <c r="J841" s="866"/>
      <c r="K841" s="905"/>
    </row>
    <row r="842" spans="1:11" ht="19" thickBot="1" x14ac:dyDescent="0.5">
      <c r="A842" s="866"/>
      <c r="B842" s="866"/>
      <c r="C842" s="866"/>
      <c r="D842" s="866"/>
      <c r="E842" s="867"/>
      <c r="F842" s="866"/>
      <c r="G842" s="866"/>
      <c r="H842" s="869" t="str">
        <f t="array" ref="H842">IF(ISERROR(INDEX(גיליון3!$U$13:$X$27,MATCH('דיווח פרטני'!G842,גיליון3!$T$13:$T$27,0),MATCH('דיווח פרטני'!C842,גיליון3!$U$12:$X$12,0)))," ", INDEX(גיליון3!$U$13:$X$27,MATCH('דיווח פרטני'!G842,גיליון3!$T$13:$T$27,0),MATCH('דיווח פרטני'!C842,גיליון3!$U$12:$X$12,0)))</f>
        <v xml:space="preserve"> </v>
      </c>
      <c r="I842" s="866"/>
      <c r="J842" s="866"/>
      <c r="K842" s="905"/>
    </row>
    <row r="843" spans="1:11" ht="19" thickBot="1" x14ac:dyDescent="0.5">
      <c r="A843" s="866"/>
      <c r="B843" s="866"/>
      <c r="C843" s="866"/>
      <c r="D843" s="866"/>
      <c r="E843" s="867"/>
      <c r="F843" s="866"/>
      <c r="G843" s="866"/>
      <c r="H843" s="869" t="str">
        <f t="array" ref="H843">IF(ISERROR(INDEX(גיליון3!$U$13:$X$27,MATCH('דיווח פרטני'!G843,גיליון3!$T$13:$T$27,0),MATCH('דיווח פרטני'!C843,גיליון3!$U$12:$X$12,0)))," ", INDEX(גיליון3!$U$13:$X$27,MATCH('דיווח פרטני'!G843,גיליון3!$T$13:$T$27,0),MATCH('דיווח פרטני'!C843,גיליון3!$U$12:$X$12,0)))</f>
        <v xml:space="preserve"> </v>
      </c>
      <c r="I843" s="866"/>
      <c r="J843" s="866"/>
      <c r="K843" s="905"/>
    </row>
    <row r="844" spans="1:11" ht="19" thickBot="1" x14ac:dyDescent="0.5">
      <c r="A844" s="866"/>
      <c r="B844" s="866"/>
      <c r="C844" s="866"/>
      <c r="D844" s="866"/>
      <c r="E844" s="867"/>
      <c r="F844" s="866"/>
      <c r="G844" s="866"/>
      <c r="H844" s="869" t="str">
        <f t="array" ref="H844">IF(ISERROR(INDEX(גיליון3!$U$13:$X$27,MATCH('דיווח פרטני'!G844,גיליון3!$T$13:$T$27,0),MATCH('דיווח פרטני'!C844,גיליון3!$U$12:$X$12,0)))," ", INDEX(גיליון3!$U$13:$X$27,MATCH('דיווח פרטני'!G844,גיליון3!$T$13:$T$27,0),MATCH('דיווח פרטני'!C844,גיליון3!$U$12:$X$12,0)))</f>
        <v xml:space="preserve"> </v>
      </c>
      <c r="I844" s="866"/>
      <c r="J844" s="866"/>
      <c r="K844" s="905"/>
    </row>
    <row r="845" spans="1:11" ht="19" thickBot="1" x14ac:dyDescent="0.5">
      <c r="A845" s="866"/>
      <c r="B845" s="866"/>
      <c r="C845" s="866"/>
      <c r="D845" s="866"/>
      <c r="E845" s="867"/>
      <c r="F845" s="866"/>
      <c r="G845" s="866"/>
      <c r="H845" s="869" t="str">
        <f t="array" ref="H845">IF(ISERROR(INDEX(גיליון3!$U$13:$X$27,MATCH('דיווח פרטני'!G845,גיליון3!$T$13:$T$27,0),MATCH('דיווח פרטני'!C845,גיליון3!$U$12:$X$12,0)))," ", INDEX(גיליון3!$U$13:$X$27,MATCH('דיווח פרטני'!G845,גיליון3!$T$13:$T$27,0),MATCH('דיווח פרטני'!C845,גיליון3!$U$12:$X$12,0)))</f>
        <v xml:space="preserve"> </v>
      </c>
      <c r="I845" s="866"/>
      <c r="J845" s="866"/>
      <c r="K845" s="905"/>
    </row>
    <row r="846" spans="1:11" ht="19" thickBot="1" x14ac:dyDescent="0.5">
      <c r="A846" s="866"/>
      <c r="B846" s="866"/>
      <c r="C846" s="866"/>
      <c r="D846" s="866"/>
      <c r="E846" s="867"/>
      <c r="F846" s="866"/>
      <c r="G846" s="866"/>
      <c r="H846" s="869" t="str">
        <f t="array" ref="H846">IF(ISERROR(INDEX(גיליון3!$U$13:$X$27,MATCH('דיווח פרטני'!G846,גיליון3!$T$13:$T$27,0),MATCH('דיווח פרטני'!C846,גיליון3!$U$12:$X$12,0)))," ", INDEX(גיליון3!$U$13:$X$27,MATCH('דיווח פרטני'!G846,גיליון3!$T$13:$T$27,0),MATCH('דיווח פרטני'!C846,גיליון3!$U$12:$X$12,0)))</f>
        <v xml:space="preserve"> </v>
      </c>
      <c r="I846" s="866"/>
      <c r="J846" s="866"/>
      <c r="K846" s="905"/>
    </row>
    <row r="847" spans="1:11" ht="19" thickBot="1" x14ac:dyDescent="0.5">
      <c r="A847" s="866"/>
      <c r="B847" s="866"/>
      <c r="C847" s="866"/>
      <c r="D847" s="866"/>
      <c r="E847" s="867"/>
      <c r="F847" s="866"/>
      <c r="G847" s="866"/>
      <c r="H847" s="869" t="str">
        <f t="array" ref="H847">IF(ISERROR(INDEX(גיליון3!$U$13:$X$27,MATCH('דיווח פרטני'!G847,גיליון3!$T$13:$T$27,0),MATCH('דיווח פרטני'!C847,גיליון3!$U$12:$X$12,0)))," ", INDEX(גיליון3!$U$13:$X$27,MATCH('דיווח פרטני'!G847,גיליון3!$T$13:$T$27,0),MATCH('דיווח פרטני'!C847,גיליון3!$U$12:$X$12,0)))</f>
        <v xml:space="preserve"> </v>
      </c>
      <c r="I847" s="866"/>
      <c r="J847" s="866"/>
      <c r="K847" s="905"/>
    </row>
    <row r="848" spans="1:11" ht="19" thickBot="1" x14ac:dyDescent="0.5">
      <c r="A848" s="866"/>
      <c r="B848" s="866"/>
      <c r="C848" s="866"/>
      <c r="D848" s="866"/>
      <c r="E848" s="867"/>
      <c r="F848" s="866"/>
      <c r="G848" s="866"/>
      <c r="H848" s="869" t="str">
        <f t="array" ref="H848">IF(ISERROR(INDEX(גיליון3!$U$13:$X$27,MATCH('דיווח פרטני'!G848,גיליון3!$T$13:$T$27,0),MATCH('דיווח פרטני'!C848,גיליון3!$U$12:$X$12,0)))," ", INDEX(גיליון3!$U$13:$X$27,MATCH('דיווח פרטני'!G848,גיליון3!$T$13:$T$27,0),MATCH('דיווח פרטני'!C848,גיליון3!$U$12:$X$12,0)))</f>
        <v xml:space="preserve"> </v>
      </c>
      <c r="I848" s="866"/>
      <c r="J848" s="866"/>
      <c r="K848" s="905"/>
    </row>
    <row r="849" spans="1:11" ht="19" thickBot="1" x14ac:dyDescent="0.5">
      <c r="A849" s="866"/>
      <c r="B849" s="866"/>
      <c r="C849" s="866"/>
      <c r="D849" s="866"/>
      <c r="E849" s="867"/>
      <c r="F849" s="866"/>
      <c r="G849" s="866"/>
      <c r="H849" s="869" t="str">
        <f t="array" ref="H849">IF(ISERROR(INDEX(גיליון3!$U$13:$X$27,MATCH('דיווח פרטני'!G849,גיליון3!$T$13:$T$27,0),MATCH('דיווח פרטני'!C849,גיליון3!$U$12:$X$12,0)))," ", INDEX(גיליון3!$U$13:$X$27,MATCH('דיווח פרטני'!G849,גיליון3!$T$13:$T$27,0),MATCH('דיווח פרטני'!C849,גיליון3!$U$12:$X$12,0)))</f>
        <v xml:space="preserve"> </v>
      </c>
      <c r="I849" s="866"/>
      <c r="J849" s="866"/>
      <c r="K849" s="905"/>
    </row>
    <row r="850" spans="1:11" ht="19" thickBot="1" x14ac:dyDescent="0.5">
      <c r="A850" s="866"/>
      <c r="B850" s="866"/>
      <c r="C850" s="866"/>
      <c r="D850" s="866"/>
      <c r="E850" s="867"/>
      <c r="F850" s="866"/>
      <c r="G850" s="866"/>
      <c r="H850" s="869" t="str">
        <f t="array" ref="H850">IF(ISERROR(INDEX(גיליון3!$U$13:$X$27,MATCH('דיווח פרטני'!G850,גיליון3!$T$13:$T$27,0),MATCH('דיווח פרטני'!C850,גיליון3!$U$12:$X$12,0)))," ", INDEX(גיליון3!$U$13:$X$27,MATCH('דיווח פרטני'!G850,גיליון3!$T$13:$T$27,0),MATCH('דיווח פרטני'!C850,גיליון3!$U$12:$X$12,0)))</f>
        <v xml:space="preserve"> </v>
      </c>
      <c r="I850" s="866"/>
      <c r="J850" s="866"/>
      <c r="K850" s="905"/>
    </row>
    <row r="851" spans="1:11" ht="19" thickBot="1" x14ac:dyDescent="0.5">
      <c r="A851" s="866"/>
      <c r="B851" s="866"/>
      <c r="C851" s="866"/>
      <c r="D851" s="866"/>
      <c r="E851" s="867"/>
      <c r="F851" s="866"/>
      <c r="G851" s="866"/>
      <c r="H851" s="869" t="str">
        <f t="array" ref="H851">IF(ISERROR(INDEX(גיליון3!$U$13:$X$27,MATCH('דיווח פרטני'!G851,גיליון3!$T$13:$T$27,0),MATCH('דיווח פרטני'!C851,גיליון3!$U$12:$X$12,0)))," ", INDEX(גיליון3!$U$13:$X$27,MATCH('דיווח פרטני'!G851,גיליון3!$T$13:$T$27,0),MATCH('דיווח פרטני'!C851,גיליון3!$U$12:$X$12,0)))</f>
        <v xml:space="preserve"> </v>
      </c>
      <c r="I851" s="866"/>
      <c r="J851" s="866"/>
      <c r="K851" s="905"/>
    </row>
    <row r="852" spans="1:11" ht="19" thickBot="1" x14ac:dyDescent="0.5">
      <c r="A852" s="866"/>
      <c r="B852" s="866"/>
      <c r="C852" s="866"/>
      <c r="D852" s="866"/>
      <c r="E852" s="867"/>
      <c r="F852" s="866"/>
      <c r="G852" s="866"/>
      <c r="H852" s="869" t="str">
        <f t="array" ref="H852">IF(ISERROR(INDEX(גיליון3!$U$13:$X$27,MATCH('דיווח פרטני'!G852,גיליון3!$T$13:$T$27,0),MATCH('דיווח פרטני'!C852,גיליון3!$U$12:$X$12,0)))," ", INDEX(גיליון3!$U$13:$X$27,MATCH('דיווח פרטני'!G852,גיליון3!$T$13:$T$27,0),MATCH('דיווח פרטני'!C852,גיליון3!$U$12:$X$12,0)))</f>
        <v xml:space="preserve"> </v>
      </c>
      <c r="I852" s="866"/>
      <c r="J852" s="866"/>
      <c r="K852" s="905"/>
    </row>
    <row r="853" spans="1:11" ht="19" thickBot="1" x14ac:dyDescent="0.5">
      <c r="A853" s="866"/>
      <c r="B853" s="866"/>
      <c r="C853" s="866"/>
      <c r="D853" s="866"/>
      <c r="E853" s="867"/>
      <c r="F853" s="866"/>
      <c r="G853" s="866"/>
      <c r="H853" s="869" t="str">
        <f t="array" ref="H853">IF(ISERROR(INDEX(גיליון3!$U$13:$X$27,MATCH('דיווח פרטני'!G853,גיליון3!$T$13:$T$27,0),MATCH('דיווח פרטני'!C853,גיליון3!$U$12:$X$12,0)))," ", INDEX(גיליון3!$U$13:$X$27,MATCH('דיווח פרטני'!G853,גיליון3!$T$13:$T$27,0),MATCH('דיווח פרטני'!C853,גיליון3!$U$12:$X$12,0)))</f>
        <v xml:space="preserve"> </v>
      </c>
      <c r="I853" s="866"/>
      <c r="J853" s="866"/>
      <c r="K853" s="905"/>
    </row>
    <row r="854" spans="1:11" ht="19" thickBot="1" x14ac:dyDescent="0.5">
      <c r="A854" s="866"/>
      <c r="B854" s="866"/>
      <c r="C854" s="866"/>
      <c r="D854" s="866"/>
      <c r="E854" s="867"/>
      <c r="F854" s="866"/>
      <c r="G854" s="866"/>
      <c r="H854" s="869" t="str">
        <f t="array" ref="H854">IF(ISERROR(INDEX(גיליון3!$U$13:$X$27,MATCH('דיווח פרטני'!G854,גיליון3!$T$13:$T$27,0),MATCH('דיווח פרטני'!C854,גיליון3!$U$12:$X$12,0)))," ", INDEX(גיליון3!$U$13:$X$27,MATCH('דיווח פרטני'!G854,גיליון3!$T$13:$T$27,0),MATCH('דיווח פרטני'!C854,גיליון3!$U$12:$X$12,0)))</f>
        <v xml:space="preserve"> </v>
      </c>
      <c r="I854" s="866"/>
      <c r="J854" s="866"/>
      <c r="K854" s="905"/>
    </row>
    <row r="855" spans="1:11" ht="19" thickBot="1" x14ac:dyDescent="0.5">
      <c r="A855" s="866"/>
      <c r="B855" s="866"/>
      <c r="C855" s="866"/>
      <c r="D855" s="866"/>
      <c r="E855" s="867"/>
      <c r="F855" s="866"/>
      <c r="G855" s="866"/>
      <c r="H855" s="869" t="str">
        <f t="array" ref="H855">IF(ISERROR(INDEX(גיליון3!$U$13:$X$27,MATCH('דיווח פרטני'!G855,גיליון3!$T$13:$T$27,0),MATCH('דיווח פרטני'!C855,גיליון3!$U$12:$X$12,0)))," ", INDEX(גיליון3!$U$13:$X$27,MATCH('דיווח פרטני'!G855,גיליון3!$T$13:$T$27,0),MATCH('דיווח פרטני'!C855,גיליון3!$U$12:$X$12,0)))</f>
        <v xml:space="preserve"> </v>
      </c>
      <c r="I855" s="866"/>
      <c r="J855" s="866"/>
      <c r="K855" s="905"/>
    </row>
    <row r="856" spans="1:11" ht="19" thickBot="1" x14ac:dyDescent="0.5">
      <c r="A856" s="866"/>
      <c r="B856" s="866"/>
      <c r="C856" s="866"/>
      <c r="D856" s="866"/>
      <c r="E856" s="867"/>
      <c r="F856" s="866"/>
      <c r="G856" s="866"/>
      <c r="H856" s="869" t="str">
        <f t="array" ref="H856">IF(ISERROR(INDEX(גיליון3!$U$13:$X$27,MATCH('דיווח פרטני'!G856,גיליון3!$T$13:$T$27,0),MATCH('דיווח פרטני'!C856,גיליון3!$U$12:$X$12,0)))," ", INDEX(גיליון3!$U$13:$X$27,MATCH('דיווח פרטני'!G856,גיליון3!$T$13:$T$27,0),MATCH('דיווח פרטני'!C856,גיליון3!$U$12:$X$12,0)))</f>
        <v xml:space="preserve"> </v>
      </c>
      <c r="I856" s="866"/>
      <c r="J856" s="866"/>
      <c r="K856" s="905"/>
    </row>
    <row r="857" spans="1:11" ht="19" thickBot="1" x14ac:dyDescent="0.5">
      <c r="A857" s="866"/>
      <c r="B857" s="866"/>
      <c r="C857" s="866"/>
      <c r="D857" s="866"/>
      <c r="E857" s="867"/>
      <c r="F857" s="866"/>
      <c r="G857" s="866"/>
      <c r="H857" s="869" t="str">
        <f t="array" ref="H857">IF(ISERROR(INDEX(גיליון3!$U$13:$X$27,MATCH('דיווח פרטני'!G857,גיליון3!$T$13:$T$27,0),MATCH('דיווח פרטני'!C857,גיליון3!$U$12:$X$12,0)))," ", INDEX(גיליון3!$U$13:$X$27,MATCH('דיווח פרטני'!G857,גיליון3!$T$13:$T$27,0),MATCH('דיווח פרטני'!C857,גיליון3!$U$12:$X$12,0)))</f>
        <v xml:space="preserve"> </v>
      </c>
      <c r="I857" s="866"/>
      <c r="J857" s="866"/>
      <c r="K857" s="905"/>
    </row>
    <row r="858" spans="1:11" ht="19" thickBot="1" x14ac:dyDescent="0.5">
      <c r="A858" s="866"/>
      <c r="B858" s="866"/>
      <c r="C858" s="866"/>
      <c r="D858" s="866"/>
      <c r="E858" s="867"/>
      <c r="F858" s="866"/>
      <c r="G858" s="866"/>
      <c r="H858" s="869" t="str">
        <f t="array" ref="H858">IF(ISERROR(INDEX(גיליון3!$U$13:$X$27,MATCH('דיווח פרטני'!G858,גיליון3!$T$13:$T$27,0),MATCH('דיווח פרטני'!C858,גיליון3!$U$12:$X$12,0)))," ", INDEX(גיליון3!$U$13:$X$27,MATCH('דיווח פרטני'!G858,גיליון3!$T$13:$T$27,0),MATCH('דיווח פרטני'!C858,גיליון3!$U$12:$X$12,0)))</f>
        <v xml:space="preserve"> </v>
      </c>
      <c r="I858" s="866"/>
      <c r="J858" s="866"/>
      <c r="K858" s="905"/>
    </row>
    <row r="859" spans="1:11" ht="19" thickBot="1" x14ac:dyDescent="0.5">
      <c r="A859" s="866"/>
      <c r="B859" s="866"/>
      <c r="C859" s="866"/>
      <c r="D859" s="866"/>
      <c r="E859" s="867"/>
      <c r="F859" s="866"/>
      <c r="G859" s="866"/>
      <c r="H859" s="869" t="str">
        <f t="array" ref="H859">IF(ISERROR(INDEX(גיליון3!$U$13:$X$27,MATCH('דיווח פרטני'!G859,גיליון3!$T$13:$T$27,0),MATCH('דיווח פרטני'!C859,גיליון3!$U$12:$X$12,0)))," ", INDEX(גיליון3!$U$13:$X$27,MATCH('דיווח פרטני'!G859,גיליון3!$T$13:$T$27,0),MATCH('דיווח פרטני'!C859,גיליון3!$U$12:$X$12,0)))</f>
        <v xml:space="preserve"> </v>
      </c>
      <c r="I859" s="866"/>
      <c r="J859" s="866"/>
      <c r="K859" s="905"/>
    </row>
    <row r="860" spans="1:11" ht="19" thickBot="1" x14ac:dyDescent="0.5">
      <c r="A860" s="866"/>
      <c r="B860" s="866"/>
      <c r="C860" s="866"/>
      <c r="D860" s="866"/>
      <c r="E860" s="867"/>
      <c r="F860" s="866"/>
      <c r="G860" s="866"/>
      <c r="H860" s="869" t="str">
        <f t="array" ref="H860">IF(ISERROR(INDEX(גיליון3!$U$13:$X$27,MATCH('דיווח פרטני'!G860,גיליון3!$T$13:$T$27,0),MATCH('דיווח פרטני'!C860,גיליון3!$U$12:$X$12,0)))," ", INDEX(גיליון3!$U$13:$X$27,MATCH('דיווח פרטני'!G860,גיליון3!$T$13:$T$27,0),MATCH('דיווח פרטני'!C860,גיליון3!$U$12:$X$12,0)))</f>
        <v xml:space="preserve"> </v>
      </c>
      <c r="I860" s="866"/>
      <c r="J860" s="866"/>
      <c r="K860" s="905"/>
    </row>
    <row r="861" spans="1:11" ht="19" thickBot="1" x14ac:dyDescent="0.5">
      <c r="A861" s="866"/>
      <c r="B861" s="866"/>
      <c r="C861" s="866"/>
      <c r="D861" s="866"/>
      <c r="E861" s="867"/>
      <c r="F861" s="866"/>
      <c r="G861" s="866"/>
      <c r="H861" s="869" t="str">
        <f t="array" ref="H861">IF(ISERROR(INDEX(גיליון3!$U$13:$X$27,MATCH('דיווח פרטני'!G861,גיליון3!$T$13:$T$27,0),MATCH('דיווח פרטני'!C861,גיליון3!$U$12:$X$12,0)))," ", INDEX(גיליון3!$U$13:$X$27,MATCH('דיווח פרטני'!G861,גיליון3!$T$13:$T$27,0),MATCH('דיווח פרטני'!C861,גיליון3!$U$12:$X$12,0)))</f>
        <v xml:space="preserve"> </v>
      </c>
      <c r="I861" s="866"/>
      <c r="J861" s="866"/>
      <c r="K861" s="905"/>
    </row>
    <row r="862" spans="1:11" ht="19" thickBot="1" x14ac:dyDescent="0.5">
      <c r="A862" s="866"/>
      <c r="B862" s="866"/>
      <c r="C862" s="866"/>
      <c r="D862" s="866"/>
      <c r="E862" s="867"/>
      <c r="F862" s="866"/>
      <c r="G862" s="866"/>
      <c r="H862" s="869" t="str">
        <f t="array" ref="H862">IF(ISERROR(INDEX(גיליון3!$U$13:$X$27,MATCH('דיווח פרטני'!G862,גיליון3!$T$13:$T$27,0),MATCH('דיווח פרטני'!C862,גיליון3!$U$12:$X$12,0)))," ", INDEX(גיליון3!$U$13:$X$27,MATCH('דיווח פרטני'!G862,גיליון3!$T$13:$T$27,0),MATCH('דיווח פרטני'!C862,גיליון3!$U$12:$X$12,0)))</f>
        <v xml:space="preserve"> </v>
      </c>
      <c r="I862" s="866"/>
      <c r="J862" s="866"/>
      <c r="K862" s="905"/>
    </row>
    <row r="863" spans="1:11" ht="19" thickBot="1" x14ac:dyDescent="0.5">
      <c r="A863" s="866"/>
      <c r="B863" s="866"/>
      <c r="C863" s="866"/>
      <c r="D863" s="866"/>
      <c r="E863" s="867"/>
      <c r="F863" s="866"/>
      <c r="G863" s="866"/>
      <c r="H863" s="869" t="str">
        <f t="array" ref="H863">IF(ISERROR(INDEX(גיליון3!$U$13:$X$27,MATCH('דיווח פרטני'!G863,גיליון3!$T$13:$T$27,0),MATCH('דיווח פרטני'!C863,גיליון3!$U$12:$X$12,0)))," ", INDEX(גיליון3!$U$13:$X$27,MATCH('דיווח פרטני'!G863,גיליון3!$T$13:$T$27,0),MATCH('דיווח פרטני'!C863,גיליון3!$U$12:$X$12,0)))</f>
        <v xml:space="preserve"> </v>
      </c>
      <c r="I863" s="866"/>
      <c r="J863" s="866"/>
      <c r="K863" s="905"/>
    </row>
    <row r="864" spans="1:11" ht="19" thickBot="1" x14ac:dyDescent="0.5">
      <c r="A864" s="866"/>
      <c r="B864" s="866"/>
      <c r="C864" s="866"/>
      <c r="D864" s="866"/>
      <c r="E864" s="867"/>
      <c r="F864" s="866"/>
      <c r="G864" s="866"/>
      <c r="H864" s="869" t="str">
        <f t="array" ref="H864">IF(ISERROR(INDEX(גיליון3!$U$13:$X$27,MATCH('דיווח פרטני'!G864,גיליון3!$T$13:$T$27,0),MATCH('דיווח פרטני'!C864,גיליון3!$U$12:$X$12,0)))," ", INDEX(גיליון3!$U$13:$X$27,MATCH('דיווח פרטני'!G864,גיליון3!$T$13:$T$27,0),MATCH('דיווח פרטני'!C864,גיליון3!$U$12:$X$12,0)))</f>
        <v xml:space="preserve"> </v>
      </c>
      <c r="I864" s="866"/>
      <c r="J864" s="866"/>
      <c r="K864" s="905"/>
    </row>
    <row r="865" spans="1:11" ht="19" thickBot="1" x14ac:dyDescent="0.5">
      <c r="A865" s="866"/>
      <c r="B865" s="866"/>
      <c r="C865" s="866"/>
      <c r="D865" s="866"/>
      <c r="E865" s="867"/>
      <c r="F865" s="866"/>
      <c r="G865" s="866"/>
      <c r="H865" s="869" t="str">
        <f t="array" ref="H865">IF(ISERROR(INDEX(גיליון3!$U$13:$X$27,MATCH('דיווח פרטני'!G865,גיליון3!$T$13:$T$27,0),MATCH('דיווח פרטני'!C865,גיליון3!$U$12:$X$12,0)))," ", INDEX(גיליון3!$U$13:$X$27,MATCH('דיווח פרטני'!G865,גיליון3!$T$13:$T$27,0),MATCH('דיווח פרטני'!C865,גיליון3!$U$12:$X$12,0)))</f>
        <v xml:space="preserve"> </v>
      </c>
      <c r="I865" s="866"/>
      <c r="J865" s="866"/>
      <c r="K865" s="905"/>
    </row>
    <row r="866" spans="1:11" ht="19" thickBot="1" x14ac:dyDescent="0.5">
      <c r="A866" s="866"/>
      <c r="B866" s="866"/>
      <c r="C866" s="866"/>
      <c r="D866" s="866"/>
      <c r="E866" s="867"/>
      <c r="F866" s="866"/>
      <c r="G866" s="866"/>
      <c r="H866" s="869" t="str">
        <f t="array" ref="H866">IF(ISERROR(INDEX(גיליון3!$U$13:$X$27,MATCH('דיווח פרטני'!G866,גיליון3!$T$13:$T$27,0),MATCH('דיווח פרטני'!C866,גיליון3!$U$12:$X$12,0)))," ", INDEX(גיליון3!$U$13:$X$27,MATCH('דיווח פרטני'!G866,גיליון3!$T$13:$T$27,0),MATCH('דיווח פרטני'!C866,גיליון3!$U$12:$X$12,0)))</f>
        <v xml:space="preserve"> </v>
      </c>
      <c r="I866" s="866"/>
      <c r="J866" s="866"/>
      <c r="K866" s="905"/>
    </row>
    <row r="867" spans="1:11" ht="19" thickBot="1" x14ac:dyDescent="0.5">
      <c r="A867" s="866"/>
      <c r="B867" s="866"/>
      <c r="C867" s="866"/>
      <c r="D867" s="866"/>
      <c r="E867" s="867"/>
      <c r="F867" s="866"/>
      <c r="G867" s="866"/>
      <c r="H867" s="869" t="str">
        <f t="array" ref="H867">IF(ISERROR(INDEX(גיליון3!$U$13:$X$27,MATCH('דיווח פרטני'!G867,גיליון3!$T$13:$T$27,0),MATCH('דיווח פרטני'!C867,גיליון3!$U$12:$X$12,0)))," ", INDEX(גיליון3!$U$13:$X$27,MATCH('דיווח פרטני'!G867,גיליון3!$T$13:$T$27,0),MATCH('דיווח פרטני'!C867,גיליון3!$U$12:$X$12,0)))</f>
        <v xml:space="preserve"> </v>
      </c>
      <c r="I867" s="866"/>
      <c r="J867" s="866"/>
      <c r="K867" s="905"/>
    </row>
    <row r="868" spans="1:11" ht="19" thickBot="1" x14ac:dyDescent="0.5">
      <c r="A868" s="866"/>
      <c r="B868" s="866"/>
      <c r="C868" s="866"/>
      <c r="D868" s="866"/>
      <c r="E868" s="867"/>
      <c r="F868" s="866"/>
      <c r="G868" s="866"/>
      <c r="H868" s="869" t="str">
        <f t="array" ref="H868">IF(ISERROR(INDEX(גיליון3!$U$13:$X$27,MATCH('דיווח פרטני'!G868,גיליון3!$T$13:$T$27,0),MATCH('דיווח פרטני'!C868,גיליון3!$U$12:$X$12,0)))," ", INDEX(גיליון3!$U$13:$X$27,MATCH('דיווח פרטני'!G868,גיליון3!$T$13:$T$27,0),MATCH('דיווח פרטני'!C868,גיליון3!$U$12:$X$12,0)))</f>
        <v xml:space="preserve"> </v>
      </c>
      <c r="I868" s="866"/>
      <c r="J868" s="866"/>
      <c r="K868" s="905"/>
    </row>
    <row r="869" spans="1:11" ht="19" thickBot="1" x14ac:dyDescent="0.5">
      <c r="A869" s="866"/>
      <c r="B869" s="866"/>
      <c r="C869" s="866"/>
      <c r="D869" s="866"/>
      <c r="E869" s="867"/>
      <c r="F869" s="866"/>
      <c r="G869" s="866"/>
      <c r="H869" s="869" t="str">
        <f t="array" ref="H869">IF(ISERROR(INDEX(גיליון3!$U$13:$X$27,MATCH('דיווח פרטני'!G869,גיליון3!$T$13:$T$27,0),MATCH('דיווח פרטני'!C869,גיליון3!$U$12:$X$12,0)))," ", INDEX(גיליון3!$U$13:$X$27,MATCH('דיווח פרטני'!G869,גיליון3!$T$13:$T$27,0),MATCH('דיווח פרטני'!C869,גיליון3!$U$12:$X$12,0)))</f>
        <v xml:space="preserve"> </v>
      </c>
      <c r="I869" s="866"/>
      <c r="J869" s="866"/>
      <c r="K869" s="905"/>
    </row>
    <row r="870" spans="1:11" ht="19" thickBot="1" x14ac:dyDescent="0.5">
      <c r="A870" s="866"/>
      <c r="B870" s="866"/>
      <c r="C870" s="866"/>
      <c r="D870" s="866"/>
      <c r="E870" s="867"/>
      <c r="F870" s="866"/>
      <c r="G870" s="866"/>
      <c r="H870" s="869" t="str">
        <f t="array" ref="H870">IF(ISERROR(INDEX(גיליון3!$U$13:$X$27,MATCH('דיווח פרטני'!G870,גיליון3!$T$13:$T$27,0),MATCH('דיווח פרטני'!C870,גיליון3!$U$12:$X$12,0)))," ", INDEX(גיליון3!$U$13:$X$27,MATCH('דיווח פרטני'!G870,גיליון3!$T$13:$T$27,0),MATCH('דיווח פרטני'!C870,גיליון3!$U$12:$X$12,0)))</f>
        <v xml:space="preserve"> </v>
      </c>
      <c r="I870" s="866"/>
      <c r="J870" s="866"/>
      <c r="K870" s="905"/>
    </row>
    <row r="871" spans="1:11" ht="19" thickBot="1" x14ac:dyDescent="0.5">
      <c r="A871" s="866"/>
      <c r="B871" s="866"/>
      <c r="C871" s="866"/>
      <c r="D871" s="866"/>
      <c r="E871" s="867"/>
      <c r="F871" s="866"/>
      <c r="G871" s="866"/>
      <c r="H871" s="869" t="str">
        <f t="array" ref="H871">IF(ISERROR(INDEX(גיליון3!$U$13:$X$27,MATCH('דיווח פרטני'!G871,גיליון3!$T$13:$T$27,0),MATCH('דיווח פרטני'!C871,גיליון3!$U$12:$X$12,0)))," ", INDEX(גיליון3!$U$13:$X$27,MATCH('דיווח פרטני'!G871,גיליון3!$T$13:$T$27,0),MATCH('דיווח פרטני'!C871,גיליון3!$U$12:$X$12,0)))</f>
        <v xml:space="preserve"> </v>
      </c>
      <c r="I871" s="866"/>
      <c r="J871" s="866"/>
      <c r="K871" s="905"/>
    </row>
    <row r="872" spans="1:11" ht="19" thickBot="1" x14ac:dyDescent="0.5">
      <c r="A872" s="866"/>
      <c r="B872" s="866"/>
      <c r="C872" s="866"/>
      <c r="D872" s="866"/>
      <c r="E872" s="867"/>
      <c r="F872" s="866"/>
      <c r="G872" s="866"/>
      <c r="H872" s="869" t="str">
        <f t="array" ref="H872">IF(ISERROR(INDEX(גיליון3!$U$13:$X$27,MATCH('דיווח פרטני'!G872,גיליון3!$T$13:$T$27,0),MATCH('דיווח פרטני'!C872,גיליון3!$U$12:$X$12,0)))," ", INDEX(גיליון3!$U$13:$X$27,MATCH('דיווח פרטני'!G872,גיליון3!$T$13:$T$27,0),MATCH('דיווח פרטני'!C872,גיליון3!$U$12:$X$12,0)))</f>
        <v xml:space="preserve"> </v>
      </c>
      <c r="I872" s="866"/>
      <c r="J872" s="866"/>
      <c r="K872" s="905"/>
    </row>
    <row r="873" spans="1:11" ht="19" thickBot="1" x14ac:dyDescent="0.5">
      <c r="A873" s="866"/>
      <c r="B873" s="866"/>
      <c r="C873" s="866"/>
      <c r="D873" s="866"/>
      <c r="E873" s="867"/>
      <c r="F873" s="866"/>
      <c r="G873" s="866"/>
      <c r="H873" s="869" t="str">
        <f t="array" ref="H873">IF(ISERROR(INDEX(גיליון3!$U$13:$X$27,MATCH('דיווח פרטני'!G873,גיליון3!$T$13:$T$27,0),MATCH('דיווח פרטני'!C873,גיליון3!$U$12:$X$12,0)))," ", INDEX(גיליון3!$U$13:$X$27,MATCH('דיווח פרטני'!G873,גיליון3!$T$13:$T$27,0),MATCH('דיווח פרטני'!C873,גיליון3!$U$12:$X$12,0)))</f>
        <v xml:space="preserve"> </v>
      </c>
      <c r="I873" s="866"/>
      <c r="J873" s="866"/>
      <c r="K873" s="905"/>
    </row>
    <row r="874" spans="1:11" ht="19" thickBot="1" x14ac:dyDescent="0.5">
      <c r="A874" s="866"/>
      <c r="B874" s="866"/>
      <c r="C874" s="866"/>
      <c r="D874" s="866"/>
      <c r="E874" s="867"/>
      <c r="F874" s="866"/>
      <c r="G874" s="866"/>
      <c r="H874" s="869" t="str">
        <f t="array" ref="H874">IF(ISERROR(INDEX(גיליון3!$U$13:$X$27,MATCH('דיווח פרטני'!G874,גיליון3!$T$13:$T$27,0),MATCH('דיווח פרטני'!C874,גיליון3!$U$12:$X$12,0)))," ", INDEX(גיליון3!$U$13:$X$27,MATCH('דיווח פרטני'!G874,גיליון3!$T$13:$T$27,0),MATCH('דיווח פרטני'!C874,גיליון3!$U$12:$X$12,0)))</f>
        <v xml:space="preserve"> </v>
      </c>
      <c r="I874" s="866"/>
      <c r="J874" s="866"/>
      <c r="K874" s="905"/>
    </row>
    <row r="875" spans="1:11" ht="19" thickBot="1" x14ac:dyDescent="0.5">
      <c r="A875" s="866"/>
      <c r="B875" s="866"/>
      <c r="C875" s="866"/>
      <c r="D875" s="866"/>
      <c r="E875" s="867"/>
      <c r="F875" s="866"/>
      <c r="G875" s="866"/>
      <c r="H875" s="869" t="str">
        <f t="array" ref="H875">IF(ISERROR(INDEX(גיליון3!$U$13:$X$27,MATCH('דיווח פרטני'!G875,גיליון3!$T$13:$T$27,0),MATCH('דיווח פרטני'!C875,גיליון3!$U$12:$X$12,0)))," ", INDEX(גיליון3!$U$13:$X$27,MATCH('דיווח פרטני'!G875,גיליון3!$T$13:$T$27,0),MATCH('דיווח פרטני'!C875,גיליון3!$U$12:$X$12,0)))</f>
        <v xml:space="preserve"> </v>
      </c>
      <c r="I875" s="866"/>
      <c r="J875" s="866"/>
      <c r="K875" s="905"/>
    </row>
    <row r="876" spans="1:11" ht="19" thickBot="1" x14ac:dyDescent="0.5">
      <c r="A876" s="866"/>
      <c r="B876" s="866"/>
      <c r="C876" s="866"/>
      <c r="D876" s="866"/>
      <c r="E876" s="867"/>
      <c r="F876" s="866"/>
      <c r="G876" s="866"/>
      <c r="H876" s="869" t="str">
        <f t="array" ref="H876">IF(ISERROR(INDEX(גיליון3!$U$13:$X$27,MATCH('דיווח פרטני'!G876,גיליון3!$T$13:$T$27,0),MATCH('דיווח פרטני'!C876,גיליון3!$U$12:$X$12,0)))," ", INDEX(גיליון3!$U$13:$X$27,MATCH('דיווח פרטני'!G876,גיליון3!$T$13:$T$27,0),MATCH('דיווח פרטני'!C876,גיליון3!$U$12:$X$12,0)))</f>
        <v xml:space="preserve"> </v>
      </c>
      <c r="I876" s="866"/>
      <c r="J876" s="866"/>
      <c r="K876" s="905"/>
    </row>
    <row r="877" spans="1:11" ht="19" thickBot="1" x14ac:dyDescent="0.5">
      <c r="A877" s="866"/>
      <c r="B877" s="866"/>
      <c r="C877" s="866"/>
      <c r="D877" s="866"/>
      <c r="E877" s="867"/>
      <c r="F877" s="866"/>
      <c r="G877" s="866"/>
      <c r="H877" s="869" t="str">
        <f t="array" ref="H877">IF(ISERROR(INDEX(גיליון3!$U$13:$X$27,MATCH('דיווח פרטני'!G877,גיליון3!$T$13:$T$27,0),MATCH('דיווח פרטני'!C877,גיליון3!$U$12:$X$12,0)))," ", INDEX(גיליון3!$U$13:$X$27,MATCH('דיווח פרטני'!G877,גיליון3!$T$13:$T$27,0),MATCH('דיווח פרטני'!C877,גיליון3!$U$12:$X$12,0)))</f>
        <v xml:space="preserve"> </v>
      </c>
      <c r="I877" s="866"/>
      <c r="J877" s="866"/>
      <c r="K877" s="905"/>
    </row>
    <row r="878" spans="1:11" ht="19" thickBot="1" x14ac:dyDescent="0.5">
      <c r="A878" s="866"/>
      <c r="B878" s="866"/>
      <c r="C878" s="866"/>
      <c r="D878" s="866"/>
      <c r="E878" s="867"/>
      <c r="F878" s="866"/>
      <c r="G878" s="866"/>
      <c r="H878" s="869" t="str">
        <f t="array" ref="H878">IF(ISERROR(INDEX(גיליון3!$U$13:$X$27,MATCH('דיווח פרטני'!G878,גיליון3!$T$13:$T$27,0),MATCH('דיווח פרטני'!C878,גיליון3!$U$12:$X$12,0)))," ", INDEX(גיליון3!$U$13:$X$27,MATCH('דיווח פרטני'!G878,גיליון3!$T$13:$T$27,0),MATCH('דיווח פרטני'!C878,גיליון3!$U$12:$X$12,0)))</f>
        <v xml:space="preserve"> </v>
      </c>
      <c r="I878" s="866"/>
      <c r="J878" s="866"/>
      <c r="K878" s="905"/>
    </row>
    <row r="879" spans="1:11" ht="19" thickBot="1" x14ac:dyDescent="0.5">
      <c r="A879" s="866"/>
      <c r="B879" s="866"/>
      <c r="C879" s="866"/>
      <c r="D879" s="866"/>
      <c r="E879" s="867"/>
      <c r="F879" s="866"/>
      <c r="G879" s="866"/>
      <c r="H879" s="869" t="str">
        <f t="array" ref="H879">IF(ISERROR(INDEX(גיליון3!$U$13:$X$27,MATCH('דיווח פרטני'!G879,גיליון3!$T$13:$T$27,0),MATCH('דיווח פרטני'!C879,גיליון3!$U$12:$X$12,0)))," ", INDEX(גיליון3!$U$13:$X$27,MATCH('דיווח פרטני'!G879,גיליון3!$T$13:$T$27,0),MATCH('דיווח פרטני'!C879,גיליון3!$U$12:$X$12,0)))</f>
        <v xml:space="preserve"> </v>
      </c>
      <c r="I879" s="866"/>
      <c r="J879" s="866"/>
      <c r="K879" s="905"/>
    </row>
    <row r="880" spans="1:11" ht="19" thickBot="1" x14ac:dyDescent="0.5">
      <c r="A880" s="866"/>
      <c r="B880" s="866"/>
      <c r="C880" s="866"/>
      <c r="D880" s="866"/>
      <c r="E880" s="867"/>
      <c r="F880" s="866"/>
      <c r="G880" s="866"/>
      <c r="H880" s="869" t="str">
        <f t="array" ref="H880">IF(ISERROR(INDEX(גיליון3!$U$13:$X$27,MATCH('דיווח פרטני'!G880,גיליון3!$T$13:$T$27,0),MATCH('דיווח פרטני'!C880,גיליון3!$U$12:$X$12,0)))," ", INDEX(גיליון3!$U$13:$X$27,MATCH('דיווח פרטני'!G880,גיליון3!$T$13:$T$27,0),MATCH('דיווח פרטני'!C880,גיליון3!$U$12:$X$12,0)))</f>
        <v xml:space="preserve"> </v>
      </c>
      <c r="I880" s="866"/>
      <c r="J880" s="866"/>
      <c r="K880" s="905"/>
    </row>
    <row r="881" spans="1:11" ht="19" thickBot="1" x14ac:dyDescent="0.5">
      <c r="A881" s="866"/>
      <c r="B881" s="866"/>
      <c r="C881" s="866"/>
      <c r="D881" s="866"/>
      <c r="E881" s="867"/>
      <c r="F881" s="866"/>
      <c r="G881" s="866"/>
      <c r="H881" s="869" t="str">
        <f t="array" ref="H881">IF(ISERROR(INDEX(גיליון3!$U$13:$X$27,MATCH('דיווח פרטני'!G881,גיליון3!$T$13:$T$27,0),MATCH('דיווח פרטני'!C881,גיליון3!$U$12:$X$12,0)))," ", INDEX(גיליון3!$U$13:$X$27,MATCH('דיווח פרטני'!G881,גיליון3!$T$13:$T$27,0),MATCH('דיווח פרטני'!C881,גיליון3!$U$12:$X$12,0)))</f>
        <v xml:space="preserve"> </v>
      </c>
      <c r="I881" s="866"/>
      <c r="J881" s="866"/>
      <c r="K881" s="905"/>
    </row>
    <row r="882" spans="1:11" ht="19" thickBot="1" x14ac:dyDescent="0.5">
      <c r="A882" s="866"/>
      <c r="B882" s="866"/>
      <c r="C882" s="866"/>
      <c r="D882" s="866"/>
      <c r="E882" s="867"/>
      <c r="F882" s="866"/>
      <c r="G882" s="866"/>
      <c r="H882" s="869" t="str">
        <f t="array" ref="H882">IF(ISERROR(INDEX(גיליון3!$U$13:$X$27,MATCH('דיווח פרטני'!G882,גיליון3!$T$13:$T$27,0),MATCH('דיווח פרטני'!C882,גיליון3!$U$12:$X$12,0)))," ", INDEX(גיליון3!$U$13:$X$27,MATCH('דיווח פרטני'!G882,גיליון3!$T$13:$T$27,0),MATCH('דיווח פרטני'!C882,גיליון3!$U$12:$X$12,0)))</f>
        <v xml:space="preserve"> </v>
      </c>
      <c r="I882" s="866"/>
      <c r="J882" s="866"/>
      <c r="K882" s="905"/>
    </row>
    <row r="883" spans="1:11" ht="19" thickBot="1" x14ac:dyDescent="0.5">
      <c r="A883" s="866"/>
      <c r="B883" s="866"/>
      <c r="C883" s="866"/>
      <c r="D883" s="866"/>
      <c r="E883" s="867"/>
      <c r="F883" s="866"/>
      <c r="G883" s="866"/>
      <c r="H883" s="869" t="str">
        <f t="array" ref="H883">IF(ISERROR(INDEX(גיליון3!$U$13:$X$27,MATCH('דיווח פרטני'!G883,גיליון3!$T$13:$T$27,0),MATCH('דיווח פרטני'!C883,גיליון3!$U$12:$X$12,0)))," ", INDEX(גיליון3!$U$13:$X$27,MATCH('דיווח פרטני'!G883,גיליון3!$T$13:$T$27,0),MATCH('דיווח פרטני'!C883,גיליון3!$U$12:$X$12,0)))</f>
        <v xml:space="preserve"> </v>
      </c>
      <c r="I883" s="866"/>
      <c r="J883" s="866"/>
      <c r="K883" s="905"/>
    </row>
    <row r="884" spans="1:11" ht="19" thickBot="1" x14ac:dyDescent="0.5">
      <c r="A884" s="866"/>
      <c r="B884" s="866"/>
      <c r="C884" s="866"/>
      <c r="D884" s="866"/>
      <c r="E884" s="867"/>
      <c r="F884" s="866"/>
      <c r="G884" s="866"/>
      <c r="H884" s="869" t="str">
        <f t="array" ref="H884">IF(ISERROR(INDEX(גיליון3!$U$13:$X$27,MATCH('דיווח פרטני'!G884,גיליון3!$T$13:$T$27,0),MATCH('דיווח פרטני'!C884,גיליון3!$U$12:$X$12,0)))," ", INDEX(גיליון3!$U$13:$X$27,MATCH('דיווח פרטני'!G884,גיליון3!$T$13:$T$27,0),MATCH('דיווח פרטני'!C884,גיליון3!$U$12:$X$12,0)))</f>
        <v xml:space="preserve"> </v>
      </c>
      <c r="I884" s="866"/>
      <c r="J884" s="866"/>
      <c r="K884" s="905"/>
    </row>
    <row r="885" spans="1:11" ht="19" thickBot="1" x14ac:dyDescent="0.5">
      <c r="A885" s="866"/>
      <c r="B885" s="866"/>
      <c r="C885" s="866"/>
      <c r="D885" s="866"/>
      <c r="E885" s="867"/>
      <c r="F885" s="866"/>
      <c r="G885" s="866"/>
      <c r="H885" s="869" t="str">
        <f t="array" ref="H885">IF(ISERROR(INDEX(גיליון3!$U$13:$X$27,MATCH('דיווח פרטני'!G885,גיליון3!$T$13:$T$27,0),MATCH('דיווח פרטני'!C885,גיליון3!$U$12:$X$12,0)))," ", INDEX(גיליון3!$U$13:$X$27,MATCH('דיווח פרטני'!G885,גיליון3!$T$13:$T$27,0),MATCH('דיווח פרטני'!C885,גיליון3!$U$12:$X$12,0)))</f>
        <v xml:space="preserve"> </v>
      </c>
      <c r="I885" s="866"/>
      <c r="J885" s="866"/>
      <c r="K885" s="905"/>
    </row>
    <row r="886" spans="1:11" ht="19" thickBot="1" x14ac:dyDescent="0.5">
      <c r="A886" s="866"/>
      <c r="B886" s="866"/>
      <c r="C886" s="866"/>
      <c r="D886" s="866"/>
      <c r="E886" s="867"/>
      <c r="F886" s="866"/>
      <c r="G886" s="866"/>
      <c r="H886" s="869" t="str">
        <f t="array" ref="H886">IF(ISERROR(INDEX(גיליון3!$U$13:$X$27,MATCH('דיווח פרטני'!G886,גיליון3!$T$13:$T$27,0),MATCH('דיווח פרטני'!C886,גיליון3!$U$12:$X$12,0)))," ", INDEX(גיליון3!$U$13:$X$27,MATCH('דיווח פרטני'!G886,גיליון3!$T$13:$T$27,0),MATCH('דיווח פרטני'!C886,גיליון3!$U$12:$X$12,0)))</f>
        <v xml:space="preserve"> </v>
      </c>
      <c r="I886" s="866"/>
      <c r="J886" s="866"/>
      <c r="K886" s="905"/>
    </row>
    <row r="887" spans="1:11" ht="19" thickBot="1" x14ac:dyDescent="0.5">
      <c r="A887" s="866"/>
      <c r="B887" s="866"/>
      <c r="C887" s="866"/>
      <c r="D887" s="866"/>
      <c r="E887" s="867"/>
      <c r="F887" s="866"/>
      <c r="G887" s="866"/>
      <c r="H887" s="869" t="str">
        <f t="array" ref="H887">IF(ISERROR(INDEX(גיליון3!$U$13:$X$27,MATCH('דיווח פרטני'!G887,גיליון3!$T$13:$T$27,0),MATCH('דיווח פרטני'!C887,גיליון3!$U$12:$X$12,0)))," ", INDEX(גיליון3!$U$13:$X$27,MATCH('דיווח פרטני'!G887,גיליון3!$T$13:$T$27,0),MATCH('דיווח פרטני'!C887,גיליון3!$U$12:$X$12,0)))</f>
        <v xml:space="preserve"> </v>
      </c>
      <c r="I887" s="866"/>
      <c r="J887" s="866"/>
      <c r="K887" s="905"/>
    </row>
    <row r="888" spans="1:11" ht="19" thickBot="1" x14ac:dyDescent="0.5">
      <c r="A888" s="866"/>
      <c r="B888" s="866"/>
      <c r="C888" s="866"/>
      <c r="D888" s="866"/>
      <c r="E888" s="867"/>
      <c r="F888" s="866"/>
      <c r="G888" s="866"/>
      <c r="H888" s="869" t="str">
        <f t="array" ref="H888">IF(ISERROR(INDEX(גיליון3!$U$13:$X$27,MATCH('דיווח פרטני'!G888,גיליון3!$T$13:$T$27,0),MATCH('דיווח פרטני'!C888,גיליון3!$U$12:$X$12,0)))," ", INDEX(גיליון3!$U$13:$X$27,MATCH('דיווח פרטני'!G888,גיליון3!$T$13:$T$27,0),MATCH('דיווח פרטני'!C888,גיליון3!$U$12:$X$12,0)))</f>
        <v xml:space="preserve"> </v>
      </c>
      <c r="I888" s="866"/>
      <c r="J888" s="866"/>
      <c r="K888" s="905"/>
    </row>
    <row r="889" spans="1:11" ht="19" thickBot="1" x14ac:dyDescent="0.5">
      <c r="A889" s="866"/>
      <c r="B889" s="866"/>
      <c r="C889" s="866"/>
      <c r="D889" s="866"/>
      <c r="E889" s="867"/>
      <c r="F889" s="866"/>
      <c r="G889" s="866"/>
      <c r="H889" s="869" t="str">
        <f t="array" ref="H889">IF(ISERROR(INDEX(גיליון3!$U$13:$X$27,MATCH('דיווח פרטני'!G889,גיליון3!$T$13:$T$27,0),MATCH('דיווח פרטני'!C889,גיליון3!$U$12:$X$12,0)))," ", INDEX(גיליון3!$U$13:$X$27,MATCH('דיווח פרטני'!G889,גיליון3!$T$13:$T$27,0),MATCH('דיווח פרטני'!C889,גיליון3!$U$12:$X$12,0)))</f>
        <v xml:space="preserve"> </v>
      </c>
      <c r="I889" s="866"/>
      <c r="J889" s="866"/>
      <c r="K889" s="905"/>
    </row>
    <row r="890" spans="1:11" ht="19" thickBot="1" x14ac:dyDescent="0.5">
      <c r="A890" s="866"/>
      <c r="B890" s="866"/>
      <c r="C890" s="866"/>
      <c r="D890" s="866"/>
      <c r="E890" s="867"/>
      <c r="F890" s="866"/>
      <c r="G890" s="866"/>
      <c r="H890" s="869" t="str">
        <f t="array" ref="H890">IF(ISERROR(INDEX(גיליון3!$U$13:$X$27,MATCH('דיווח פרטני'!G890,גיליון3!$T$13:$T$27,0),MATCH('דיווח פרטני'!C890,גיליון3!$U$12:$X$12,0)))," ", INDEX(גיליון3!$U$13:$X$27,MATCH('דיווח פרטני'!G890,גיליון3!$T$13:$T$27,0),MATCH('דיווח פרטני'!C890,גיליון3!$U$12:$X$12,0)))</f>
        <v xml:space="preserve"> </v>
      </c>
      <c r="I890" s="866"/>
      <c r="J890" s="866"/>
      <c r="K890" s="905"/>
    </row>
    <row r="891" spans="1:11" ht="19" thickBot="1" x14ac:dyDescent="0.5">
      <c r="A891" s="866"/>
      <c r="B891" s="866"/>
      <c r="C891" s="866"/>
      <c r="D891" s="866"/>
      <c r="E891" s="867"/>
      <c r="F891" s="866"/>
      <c r="G891" s="866"/>
      <c r="H891" s="869" t="str">
        <f t="array" ref="H891">IF(ISERROR(INDEX(גיליון3!$U$13:$X$27,MATCH('דיווח פרטני'!G891,גיליון3!$T$13:$T$27,0),MATCH('דיווח פרטני'!C891,גיליון3!$U$12:$X$12,0)))," ", INDEX(גיליון3!$U$13:$X$27,MATCH('דיווח פרטני'!G891,גיליון3!$T$13:$T$27,0),MATCH('דיווח פרטני'!C891,גיליון3!$U$12:$X$12,0)))</f>
        <v xml:space="preserve"> </v>
      </c>
      <c r="I891" s="866"/>
      <c r="J891" s="866"/>
      <c r="K891" s="905"/>
    </row>
    <row r="892" spans="1:11" ht="19" thickBot="1" x14ac:dyDescent="0.5">
      <c r="A892" s="866"/>
      <c r="B892" s="866"/>
      <c r="C892" s="866"/>
      <c r="D892" s="866"/>
      <c r="E892" s="867"/>
      <c r="F892" s="866"/>
      <c r="G892" s="866"/>
      <c r="H892" s="869" t="str">
        <f t="array" ref="H892">IF(ISERROR(INDEX(גיליון3!$U$13:$X$27,MATCH('דיווח פרטני'!G892,גיליון3!$T$13:$T$27,0),MATCH('דיווח פרטני'!C892,גיליון3!$U$12:$X$12,0)))," ", INDEX(גיליון3!$U$13:$X$27,MATCH('דיווח פרטני'!G892,גיליון3!$T$13:$T$27,0),MATCH('דיווח פרטני'!C892,גיליון3!$U$12:$X$12,0)))</f>
        <v xml:space="preserve"> </v>
      </c>
      <c r="I892" s="866"/>
      <c r="J892" s="866"/>
      <c r="K892" s="905"/>
    </row>
    <row r="893" spans="1:11" ht="19" thickBot="1" x14ac:dyDescent="0.5">
      <c r="A893" s="866"/>
      <c r="B893" s="866"/>
      <c r="C893" s="866"/>
      <c r="D893" s="866"/>
      <c r="E893" s="867"/>
      <c r="F893" s="866"/>
      <c r="G893" s="866"/>
      <c r="H893" s="869" t="str">
        <f t="array" ref="H893">IF(ISERROR(INDEX(גיליון3!$U$13:$X$27,MATCH('דיווח פרטני'!G893,גיליון3!$T$13:$T$27,0),MATCH('דיווח פרטני'!C893,גיליון3!$U$12:$X$12,0)))," ", INDEX(גיליון3!$U$13:$X$27,MATCH('דיווח פרטני'!G893,גיליון3!$T$13:$T$27,0),MATCH('דיווח פרטני'!C893,גיליון3!$U$12:$X$12,0)))</f>
        <v xml:space="preserve"> </v>
      </c>
      <c r="I893" s="866"/>
      <c r="J893" s="866"/>
      <c r="K893" s="905"/>
    </row>
    <row r="894" spans="1:11" ht="19" thickBot="1" x14ac:dyDescent="0.5">
      <c r="A894" s="866"/>
      <c r="B894" s="866"/>
      <c r="C894" s="866"/>
      <c r="D894" s="866"/>
      <c r="E894" s="867"/>
      <c r="F894" s="866"/>
      <c r="G894" s="866"/>
      <c r="H894" s="869" t="str">
        <f t="array" ref="H894">IF(ISERROR(INDEX(גיליון3!$U$13:$X$27,MATCH('דיווח פרטני'!G894,גיליון3!$T$13:$T$27,0),MATCH('דיווח פרטני'!C894,גיליון3!$U$12:$X$12,0)))," ", INDEX(גיליון3!$U$13:$X$27,MATCH('דיווח פרטני'!G894,גיליון3!$T$13:$T$27,0),MATCH('דיווח פרטני'!C894,גיליון3!$U$12:$X$12,0)))</f>
        <v xml:space="preserve"> </v>
      </c>
      <c r="I894" s="866"/>
      <c r="J894" s="866"/>
      <c r="K894" s="905"/>
    </row>
    <row r="895" spans="1:11" ht="19" thickBot="1" x14ac:dyDescent="0.5">
      <c r="A895" s="866"/>
      <c r="B895" s="866"/>
      <c r="C895" s="866"/>
      <c r="D895" s="866"/>
      <c r="E895" s="867"/>
      <c r="F895" s="866"/>
      <c r="G895" s="866"/>
      <c r="H895" s="869" t="str">
        <f t="array" ref="H895">IF(ISERROR(INDEX(גיליון3!$U$13:$X$27,MATCH('דיווח פרטני'!G895,גיליון3!$T$13:$T$27,0),MATCH('דיווח פרטני'!C895,גיליון3!$U$12:$X$12,0)))," ", INDEX(גיליון3!$U$13:$X$27,MATCH('דיווח פרטני'!G895,גיליון3!$T$13:$T$27,0),MATCH('דיווח פרטני'!C895,גיליון3!$U$12:$X$12,0)))</f>
        <v xml:space="preserve"> </v>
      </c>
      <c r="I895" s="866"/>
      <c r="J895" s="866"/>
      <c r="K895" s="905"/>
    </row>
    <row r="896" spans="1:11" ht="19" thickBot="1" x14ac:dyDescent="0.5">
      <c r="A896" s="866"/>
      <c r="B896" s="866"/>
      <c r="C896" s="866"/>
      <c r="D896" s="866"/>
      <c r="E896" s="867"/>
      <c r="F896" s="866"/>
      <c r="G896" s="866"/>
      <c r="H896" s="869" t="str">
        <f t="array" ref="H896">IF(ISERROR(INDEX(גיליון3!$U$13:$X$27,MATCH('דיווח פרטני'!G896,גיליון3!$T$13:$T$27,0),MATCH('דיווח פרטני'!C896,גיליון3!$U$12:$X$12,0)))," ", INDEX(גיליון3!$U$13:$X$27,MATCH('דיווח פרטני'!G896,גיליון3!$T$13:$T$27,0),MATCH('דיווח פרטני'!C896,גיליון3!$U$12:$X$12,0)))</f>
        <v xml:space="preserve"> </v>
      </c>
      <c r="I896" s="866"/>
      <c r="J896" s="866"/>
      <c r="K896" s="905"/>
    </row>
    <row r="897" spans="1:11" ht="19" thickBot="1" x14ac:dyDescent="0.5">
      <c r="A897" s="866"/>
      <c r="B897" s="866"/>
      <c r="C897" s="866"/>
      <c r="D897" s="866"/>
      <c r="E897" s="867"/>
      <c r="F897" s="866"/>
      <c r="G897" s="866"/>
      <c r="H897" s="869" t="str">
        <f t="array" ref="H897">IF(ISERROR(INDEX(גיליון3!$U$13:$X$27,MATCH('דיווח פרטני'!G897,גיליון3!$T$13:$T$27,0),MATCH('דיווח פרטני'!C897,גיליון3!$U$12:$X$12,0)))," ", INDEX(גיליון3!$U$13:$X$27,MATCH('דיווח פרטני'!G897,גיליון3!$T$13:$T$27,0),MATCH('דיווח פרטני'!C897,גיליון3!$U$12:$X$12,0)))</f>
        <v xml:space="preserve"> </v>
      </c>
      <c r="I897" s="866"/>
      <c r="J897" s="866"/>
      <c r="K897" s="905"/>
    </row>
    <row r="898" spans="1:11" ht="19" thickBot="1" x14ac:dyDescent="0.5">
      <c r="A898" s="866"/>
      <c r="B898" s="866"/>
      <c r="C898" s="866"/>
      <c r="D898" s="866"/>
      <c r="E898" s="867"/>
      <c r="F898" s="866"/>
      <c r="G898" s="866"/>
      <c r="H898" s="869" t="str">
        <f t="array" ref="H898">IF(ISERROR(INDEX(גיליון3!$U$13:$X$27,MATCH('דיווח פרטני'!G898,גיליון3!$T$13:$T$27,0),MATCH('דיווח פרטני'!C898,גיליון3!$U$12:$X$12,0)))," ", INDEX(גיליון3!$U$13:$X$27,MATCH('דיווח פרטני'!G898,גיליון3!$T$13:$T$27,0),MATCH('דיווח פרטני'!C898,גיליון3!$U$12:$X$12,0)))</f>
        <v xml:space="preserve"> </v>
      </c>
      <c r="I898" s="866"/>
      <c r="J898" s="866"/>
      <c r="K898" s="905"/>
    </row>
    <row r="899" spans="1:11" ht="19" thickBot="1" x14ac:dyDescent="0.5">
      <c r="A899" s="866"/>
      <c r="B899" s="866"/>
      <c r="C899" s="866"/>
      <c r="D899" s="866"/>
      <c r="E899" s="867"/>
      <c r="F899" s="866"/>
      <c r="G899" s="866"/>
      <c r="H899" s="869" t="str">
        <f t="array" ref="H899">IF(ISERROR(INDEX(גיליון3!$U$13:$X$27,MATCH('דיווח פרטני'!G899,גיליון3!$T$13:$T$27,0),MATCH('דיווח פרטני'!C899,גיליון3!$U$12:$X$12,0)))," ", INDEX(גיליון3!$U$13:$X$27,MATCH('דיווח פרטני'!G899,גיליון3!$T$13:$T$27,0),MATCH('דיווח פרטני'!C899,גיליון3!$U$12:$X$12,0)))</f>
        <v xml:space="preserve"> </v>
      </c>
      <c r="I899" s="866"/>
      <c r="J899" s="866"/>
      <c r="K899" s="905"/>
    </row>
    <row r="900" spans="1:11" ht="19" thickBot="1" x14ac:dyDescent="0.5">
      <c r="A900" s="866"/>
      <c r="B900" s="866"/>
      <c r="C900" s="866"/>
      <c r="D900" s="866"/>
      <c r="E900" s="867"/>
      <c r="F900" s="866"/>
      <c r="G900" s="866"/>
      <c r="H900" s="869" t="str">
        <f t="array" ref="H900">IF(ISERROR(INDEX(גיליון3!$U$13:$X$27,MATCH('דיווח פרטני'!G900,גיליון3!$T$13:$T$27,0),MATCH('דיווח פרטני'!C900,גיליון3!$U$12:$X$12,0)))," ", INDEX(גיליון3!$U$13:$X$27,MATCH('דיווח פרטני'!G900,גיליון3!$T$13:$T$27,0),MATCH('דיווח פרטני'!C900,גיליון3!$U$12:$X$12,0)))</f>
        <v xml:space="preserve"> </v>
      </c>
      <c r="I900" s="866"/>
      <c r="J900" s="866"/>
      <c r="K900" s="905"/>
    </row>
    <row r="901" spans="1:11" ht="19" thickBot="1" x14ac:dyDescent="0.5">
      <c r="A901" s="866"/>
      <c r="B901" s="866"/>
      <c r="C901" s="866"/>
      <c r="D901" s="866"/>
      <c r="E901" s="867"/>
      <c r="F901" s="866"/>
      <c r="G901" s="866"/>
      <c r="H901" s="869" t="str">
        <f t="array" ref="H901">IF(ISERROR(INDEX(גיליון3!$U$13:$X$27,MATCH('דיווח פרטני'!G901,גיליון3!$T$13:$T$27,0),MATCH('דיווח פרטני'!C901,גיליון3!$U$12:$X$12,0)))," ", INDEX(גיליון3!$U$13:$X$27,MATCH('דיווח פרטני'!G901,גיליון3!$T$13:$T$27,0),MATCH('דיווח פרטני'!C901,גיליון3!$U$12:$X$12,0)))</f>
        <v xml:space="preserve"> </v>
      </c>
      <c r="I901" s="866"/>
      <c r="J901" s="866"/>
      <c r="K901" s="905"/>
    </row>
    <row r="902" spans="1:11" ht="19" thickBot="1" x14ac:dyDescent="0.5">
      <c r="A902" s="866"/>
      <c r="B902" s="866"/>
      <c r="C902" s="866"/>
      <c r="D902" s="866"/>
      <c r="E902" s="867"/>
      <c r="F902" s="866"/>
      <c r="G902" s="866"/>
      <c r="H902" s="869" t="str">
        <f t="array" ref="H902">IF(ISERROR(INDEX(גיליון3!$U$13:$X$27,MATCH('דיווח פרטני'!G902,גיליון3!$T$13:$T$27,0),MATCH('דיווח פרטני'!C902,גיליון3!$U$12:$X$12,0)))," ", INDEX(גיליון3!$U$13:$X$27,MATCH('דיווח פרטני'!G902,גיליון3!$T$13:$T$27,0),MATCH('דיווח פרטני'!C902,גיליון3!$U$12:$X$12,0)))</f>
        <v xml:space="preserve"> </v>
      </c>
      <c r="I902" s="866"/>
      <c r="J902" s="866"/>
      <c r="K902" s="905"/>
    </row>
    <row r="903" spans="1:11" ht="19" thickBot="1" x14ac:dyDescent="0.5">
      <c r="A903" s="866"/>
      <c r="B903" s="866"/>
      <c r="C903" s="866"/>
      <c r="D903" s="866"/>
      <c r="E903" s="867"/>
      <c r="F903" s="866"/>
      <c r="G903" s="866"/>
      <c r="H903" s="869" t="str">
        <f t="array" ref="H903">IF(ISERROR(INDEX(גיליון3!$U$13:$X$27,MATCH('דיווח פרטני'!G903,גיליון3!$T$13:$T$27,0),MATCH('דיווח פרטני'!C903,גיליון3!$U$12:$X$12,0)))," ", INDEX(גיליון3!$U$13:$X$27,MATCH('דיווח פרטני'!G903,גיליון3!$T$13:$T$27,0),MATCH('דיווח פרטני'!C903,גיליון3!$U$12:$X$12,0)))</f>
        <v xml:space="preserve"> </v>
      </c>
      <c r="I903" s="866"/>
      <c r="J903" s="866"/>
      <c r="K903" s="905"/>
    </row>
    <row r="904" spans="1:11" ht="19" thickBot="1" x14ac:dyDescent="0.5">
      <c r="A904" s="866"/>
      <c r="B904" s="866"/>
      <c r="C904" s="866"/>
      <c r="D904" s="866"/>
      <c r="E904" s="867"/>
      <c r="F904" s="866"/>
      <c r="G904" s="866"/>
      <c r="H904" s="869" t="str">
        <f t="array" ref="H904">IF(ISERROR(INDEX(גיליון3!$U$13:$X$27,MATCH('דיווח פרטני'!G904,גיליון3!$T$13:$T$27,0),MATCH('דיווח פרטני'!C904,גיליון3!$U$12:$X$12,0)))," ", INDEX(גיליון3!$U$13:$X$27,MATCH('דיווח פרטני'!G904,גיליון3!$T$13:$T$27,0),MATCH('דיווח פרטני'!C904,גיליון3!$U$12:$X$12,0)))</f>
        <v xml:space="preserve"> </v>
      </c>
      <c r="I904" s="866"/>
      <c r="J904" s="866"/>
      <c r="K904" s="905"/>
    </row>
    <row r="905" spans="1:11" ht="19" thickBot="1" x14ac:dyDescent="0.5">
      <c r="A905" s="866"/>
      <c r="B905" s="866"/>
      <c r="C905" s="866"/>
      <c r="D905" s="866"/>
      <c r="E905" s="867"/>
      <c r="F905" s="866"/>
      <c r="G905" s="866"/>
      <c r="H905" s="869" t="str">
        <f t="array" ref="H905">IF(ISERROR(INDEX(גיליון3!$U$13:$X$27,MATCH('דיווח פרטני'!G905,גיליון3!$T$13:$T$27,0),MATCH('דיווח פרטני'!C905,גיליון3!$U$12:$X$12,0)))," ", INDEX(גיליון3!$U$13:$X$27,MATCH('דיווח פרטני'!G905,גיליון3!$T$13:$T$27,0),MATCH('דיווח פרטני'!C905,גיליון3!$U$12:$X$12,0)))</f>
        <v xml:space="preserve"> </v>
      </c>
      <c r="I905" s="866"/>
      <c r="J905" s="866"/>
      <c r="K905" s="905"/>
    </row>
    <row r="906" spans="1:11" ht="19" thickBot="1" x14ac:dyDescent="0.5">
      <c r="A906" s="866"/>
      <c r="B906" s="866"/>
      <c r="C906" s="866"/>
      <c r="D906" s="866"/>
      <c r="E906" s="867"/>
      <c r="F906" s="866"/>
      <c r="G906" s="866"/>
      <c r="H906" s="869" t="str">
        <f t="array" ref="H906">IF(ISERROR(INDEX(גיליון3!$U$13:$X$27,MATCH('דיווח פרטני'!G906,גיליון3!$T$13:$T$27,0),MATCH('דיווח פרטני'!C906,גיליון3!$U$12:$X$12,0)))," ", INDEX(גיליון3!$U$13:$X$27,MATCH('דיווח פרטני'!G906,גיליון3!$T$13:$T$27,0),MATCH('דיווח פרטני'!C906,גיליון3!$U$12:$X$12,0)))</f>
        <v xml:space="preserve"> </v>
      </c>
      <c r="I906" s="866"/>
      <c r="J906" s="866"/>
      <c r="K906" s="905"/>
    </row>
    <row r="907" spans="1:11" ht="19" thickBot="1" x14ac:dyDescent="0.5">
      <c r="A907" s="866"/>
      <c r="B907" s="866"/>
      <c r="C907" s="866"/>
      <c r="D907" s="866"/>
      <c r="E907" s="867"/>
      <c r="F907" s="866"/>
      <c r="G907" s="866"/>
      <c r="H907" s="869" t="str">
        <f t="array" ref="H907">IF(ISERROR(INDEX(גיליון3!$U$13:$X$27,MATCH('דיווח פרטני'!G907,גיליון3!$T$13:$T$27,0),MATCH('דיווח פרטני'!C907,גיליון3!$U$12:$X$12,0)))," ", INDEX(גיליון3!$U$13:$X$27,MATCH('דיווח פרטני'!G907,גיליון3!$T$13:$T$27,0),MATCH('דיווח פרטני'!C907,גיליון3!$U$12:$X$12,0)))</f>
        <v xml:space="preserve"> </v>
      </c>
      <c r="I907" s="866"/>
      <c r="J907" s="866"/>
      <c r="K907" s="905"/>
    </row>
    <row r="908" spans="1:11" ht="19" thickBot="1" x14ac:dyDescent="0.5">
      <c r="A908" s="866"/>
      <c r="B908" s="866"/>
      <c r="C908" s="866"/>
      <c r="D908" s="866"/>
      <c r="E908" s="867"/>
      <c r="F908" s="866"/>
      <c r="G908" s="866"/>
      <c r="H908" s="869" t="str">
        <f t="array" ref="H908">IF(ISERROR(INDEX(גיליון3!$U$13:$X$27,MATCH('דיווח פרטני'!G908,גיליון3!$T$13:$T$27,0),MATCH('דיווח פרטני'!C908,גיליון3!$U$12:$X$12,0)))," ", INDEX(גיליון3!$U$13:$X$27,MATCH('דיווח פרטני'!G908,גיליון3!$T$13:$T$27,0),MATCH('דיווח פרטני'!C908,גיליון3!$U$12:$X$12,0)))</f>
        <v xml:space="preserve"> </v>
      </c>
      <c r="I908" s="866"/>
      <c r="J908" s="866"/>
      <c r="K908" s="905"/>
    </row>
    <row r="909" spans="1:11" ht="19" thickBot="1" x14ac:dyDescent="0.5">
      <c r="A909" s="866"/>
      <c r="B909" s="866"/>
      <c r="C909" s="866"/>
      <c r="D909" s="866"/>
      <c r="E909" s="867"/>
      <c r="F909" s="866"/>
      <c r="G909" s="866"/>
      <c r="H909" s="869" t="str">
        <f t="array" ref="H909">IF(ISERROR(INDEX(גיליון3!$U$13:$X$27,MATCH('דיווח פרטני'!G909,גיליון3!$T$13:$T$27,0),MATCH('דיווח פרטני'!C909,גיליון3!$U$12:$X$12,0)))," ", INDEX(גיליון3!$U$13:$X$27,MATCH('דיווח פרטני'!G909,גיליון3!$T$13:$T$27,0),MATCH('דיווח פרטני'!C909,גיליון3!$U$12:$X$12,0)))</f>
        <v xml:space="preserve"> </v>
      </c>
      <c r="I909" s="866"/>
      <c r="J909" s="866"/>
      <c r="K909" s="905"/>
    </row>
    <row r="910" spans="1:11" ht="19" thickBot="1" x14ac:dyDescent="0.5">
      <c r="A910" s="866"/>
      <c r="B910" s="866"/>
      <c r="C910" s="866"/>
      <c r="D910" s="866"/>
      <c r="E910" s="867"/>
      <c r="F910" s="866"/>
      <c r="G910" s="866"/>
      <c r="H910" s="869" t="str">
        <f t="array" ref="H910">IF(ISERROR(INDEX(גיליון3!$U$13:$X$27,MATCH('דיווח פרטני'!G910,גיליון3!$T$13:$T$27,0),MATCH('דיווח פרטני'!C910,גיליון3!$U$12:$X$12,0)))," ", INDEX(גיליון3!$U$13:$X$27,MATCH('דיווח פרטני'!G910,גיליון3!$T$13:$T$27,0),MATCH('דיווח פרטני'!C910,גיליון3!$U$12:$X$12,0)))</f>
        <v xml:space="preserve"> </v>
      </c>
      <c r="I910" s="866"/>
      <c r="J910" s="866"/>
      <c r="K910" s="905"/>
    </row>
    <row r="911" spans="1:11" ht="19" thickBot="1" x14ac:dyDescent="0.5">
      <c r="A911" s="866"/>
      <c r="B911" s="866"/>
      <c r="C911" s="866"/>
      <c r="D911" s="866"/>
      <c r="E911" s="867"/>
      <c r="F911" s="866"/>
      <c r="G911" s="866"/>
      <c r="H911" s="869" t="str">
        <f t="array" ref="H911">IF(ISERROR(INDEX(גיליון3!$U$13:$X$27,MATCH('דיווח פרטני'!G911,גיליון3!$T$13:$T$27,0),MATCH('דיווח פרטני'!C911,גיליון3!$U$12:$X$12,0)))," ", INDEX(גיליון3!$U$13:$X$27,MATCH('דיווח פרטני'!G911,גיליון3!$T$13:$T$27,0),MATCH('דיווח פרטני'!C911,גיליון3!$U$12:$X$12,0)))</f>
        <v xml:space="preserve"> </v>
      </c>
      <c r="I911" s="866"/>
      <c r="J911" s="866"/>
      <c r="K911" s="905"/>
    </row>
    <row r="912" spans="1:11" ht="19" thickBot="1" x14ac:dyDescent="0.5">
      <c r="A912" s="866"/>
      <c r="B912" s="866"/>
      <c r="C912" s="866"/>
      <c r="D912" s="866"/>
      <c r="E912" s="867"/>
      <c r="F912" s="866"/>
      <c r="G912" s="866"/>
      <c r="H912" s="869" t="str">
        <f t="array" ref="H912">IF(ISERROR(INDEX(גיליון3!$U$13:$X$27,MATCH('דיווח פרטני'!G912,גיליון3!$T$13:$T$27,0),MATCH('דיווח פרטני'!C912,גיליון3!$U$12:$X$12,0)))," ", INDEX(גיליון3!$U$13:$X$27,MATCH('דיווח פרטני'!G912,גיליון3!$T$13:$T$27,0),MATCH('דיווח פרטני'!C912,גיליון3!$U$12:$X$12,0)))</f>
        <v xml:space="preserve"> </v>
      </c>
      <c r="I912" s="866"/>
      <c r="J912" s="866"/>
      <c r="K912" s="905"/>
    </row>
    <row r="913" spans="1:11" ht="19" thickBot="1" x14ac:dyDescent="0.5">
      <c r="A913" s="866"/>
      <c r="B913" s="866"/>
      <c r="C913" s="866"/>
      <c r="D913" s="866"/>
      <c r="E913" s="867"/>
      <c r="F913" s="866"/>
      <c r="G913" s="866"/>
      <c r="H913" s="869" t="str">
        <f t="array" ref="H913">IF(ISERROR(INDEX(גיליון3!$U$13:$X$27,MATCH('דיווח פרטני'!G913,גיליון3!$T$13:$T$27,0),MATCH('דיווח פרטני'!C913,גיליון3!$U$12:$X$12,0)))," ", INDEX(גיליון3!$U$13:$X$27,MATCH('דיווח פרטני'!G913,גיליון3!$T$13:$T$27,0),MATCH('דיווח פרטני'!C913,גיליון3!$U$12:$X$12,0)))</f>
        <v xml:space="preserve"> </v>
      </c>
      <c r="I913" s="866"/>
      <c r="J913" s="866"/>
      <c r="K913" s="905"/>
    </row>
    <row r="914" spans="1:11" ht="19" thickBot="1" x14ac:dyDescent="0.5">
      <c r="A914" s="866"/>
      <c r="B914" s="866"/>
      <c r="C914" s="866"/>
      <c r="D914" s="866"/>
      <c r="E914" s="867"/>
      <c r="F914" s="866"/>
      <c r="G914" s="866"/>
      <c r="H914" s="869" t="str">
        <f t="array" ref="H914">IF(ISERROR(INDEX(גיליון3!$U$13:$X$27,MATCH('דיווח פרטני'!G914,גיליון3!$T$13:$T$27,0),MATCH('דיווח פרטני'!C914,גיליון3!$U$12:$X$12,0)))," ", INDEX(גיליון3!$U$13:$X$27,MATCH('דיווח פרטני'!G914,גיליון3!$T$13:$T$27,0),MATCH('דיווח פרטני'!C914,גיליון3!$U$12:$X$12,0)))</f>
        <v xml:space="preserve"> </v>
      </c>
      <c r="I914" s="866"/>
      <c r="J914" s="866"/>
      <c r="K914" s="905"/>
    </row>
    <row r="915" spans="1:11" ht="19" thickBot="1" x14ac:dyDescent="0.5">
      <c r="A915" s="866"/>
      <c r="B915" s="866"/>
      <c r="C915" s="866"/>
      <c r="D915" s="866"/>
      <c r="E915" s="867"/>
      <c r="F915" s="866"/>
      <c r="G915" s="866"/>
      <c r="H915" s="869" t="str">
        <f t="array" ref="H915">IF(ISERROR(INDEX(גיליון3!$U$13:$X$27,MATCH('דיווח פרטני'!G915,גיליון3!$T$13:$T$27,0),MATCH('דיווח פרטני'!C915,גיליון3!$U$12:$X$12,0)))," ", INDEX(גיליון3!$U$13:$X$27,MATCH('דיווח פרטני'!G915,גיליון3!$T$13:$T$27,0),MATCH('דיווח פרטני'!C915,גיליון3!$U$12:$X$12,0)))</f>
        <v xml:space="preserve"> </v>
      </c>
      <c r="I915" s="866"/>
      <c r="J915" s="866"/>
      <c r="K915" s="905"/>
    </row>
    <row r="916" spans="1:11" ht="19" thickBot="1" x14ac:dyDescent="0.5">
      <c r="A916" s="866"/>
      <c r="B916" s="866"/>
      <c r="C916" s="866"/>
      <c r="D916" s="866"/>
      <c r="E916" s="867"/>
      <c r="F916" s="866"/>
      <c r="G916" s="866"/>
      <c r="H916" s="869" t="str">
        <f t="array" ref="H916">IF(ISERROR(INDEX(גיליון3!$U$13:$X$27,MATCH('דיווח פרטני'!G916,גיליון3!$T$13:$T$27,0),MATCH('דיווח פרטני'!C916,גיליון3!$U$12:$X$12,0)))," ", INDEX(גיליון3!$U$13:$X$27,MATCH('דיווח פרטני'!G916,גיליון3!$T$13:$T$27,0),MATCH('דיווח פרטני'!C916,גיליון3!$U$12:$X$12,0)))</f>
        <v xml:space="preserve"> </v>
      </c>
      <c r="I916" s="866"/>
      <c r="J916" s="866"/>
      <c r="K916" s="905"/>
    </row>
    <row r="917" spans="1:11" ht="19" thickBot="1" x14ac:dyDescent="0.5">
      <c r="A917" s="866"/>
      <c r="B917" s="866"/>
      <c r="C917" s="866"/>
      <c r="D917" s="866"/>
      <c r="E917" s="867"/>
      <c r="F917" s="866"/>
      <c r="G917" s="866"/>
      <c r="H917" s="869" t="str">
        <f t="array" ref="H917">IF(ISERROR(INDEX(גיליון3!$U$13:$X$27,MATCH('דיווח פרטני'!G917,גיליון3!$T$13:$T$27,0),MATCH('דיווח פרטני'!C917,גיליון3!$U$12:$X$12,0)))," ", INDEX(גיליון3!$U$13:$X$27,MATCH('דיווח פרטני'!G917,גיליון3!$T$13:$T$27,0),MATCH('דיווח פרטני'!C917,גיליון3!$U$12:$X$12,0)))</f>
        <v xml:space="preserve"> </v>
      </c>
      <c r="I917" s="866"/>
      <c r="J917" s="866"/>
      <c r="K917" s="905"/>
    </row>
    <row r="918" spans="1:11" ht="19" thickBot="1" x14ac:dyDescent="0.5">
      <c r="A918" s="866"/>
      <c r="B918" s="866"/>
      <c r="C918" s="866"/>
      <c r="D918" s="866"/>
      <c r="E918" s="867"/>
      <c r="F918" s="866"/>
      <c r="G918" s="866"/>
      <c r="H918" s="869" t="str">
        <f t="array" ref="H918">IF(ISERROR(INDEX(גיליון3!$U$13:$X$27,MATCH('דיווח פרטני'!G918,גיליון3!$T$13:$T$27,0),MATCH('דיווח פרטני'!C918,גיליון3!$U$12:$X$12,0)))," ", INDEX(גיליון3!$U$13:$X$27,MATCH('דיווח פרטני'!G918,גיליון3!$T$13:$T$27,0),MATCH('דיווח פרטני'!C918,גיליון3!$U$12:$X$12,0)))</f>
        <v xml:space="preserve"> </v>
      </c>
      <c r="I918" s="866"/>
      <c r="J918" s="866"/>
      <c r="K918" s="905"/>
    </row>
    <row r="919" spans="1:11" ht="19" thickBot="1" x14ac:dyDescent="0.5">
      <c r="A919" s="866"/>
      <c r="B919" s="866"/>
      <c r="C919" s="866"/>
      <c r="D919" s="866"/>
      <c r="E919" s="867"/>
      <c r="F919" s="866"/>
      <c r="G919" s="866"/>
      <c r="H919" s="869" t="str">
        <f t="array" ref="H919">IF(ISERROR(INDEX(גיליון3!$U$13:$X$27,MATCH('דיווח פרטני'!G919,גיליון3!$T$13:$T$27,0),MATCH('דיווח פרטני'!C919,גיליון3!$U$12:$X$12,0)))," ", INDEX(גיליון3!$U$13:$X$27,MATCH('דיווח פרטני'!G919,גיליון3!$T$13:$T$27,0),MATCH('דיווח פרטני'!C919,גיליון3!$U$12:$X$12,0)))</f>
        <v xml:space="preserve"> </v>
      </c>
      <c r="I919" s="866"/>
      <c r="J919" s="866"/>
      <c r="K919" s="905"/>
    </row>
    <row r="920" spans="1:11" ht="19" thickBot="1" x14ac:dyDescent="0.5">
      <c r="A920" s="866"/>
      <c r="B920" s="866"/>
      <c r="C920" s="866"/>
      <c r="D920" s="866"/>
      <c r="E920" s="867"/>
      <c r="F920" s="866"/>
      <c r="G920" s="866"/>
      <c r="H920" s="869" t="str">
        <f t="array" ref="H920">IF(ISERROR(INDEX(גיליון3!$U$13:$X$27,MATCH('דיווח פרטני'!G920,גיליון3!$T$13:$T$27,0),MATCH('דיווח פרטני'!C920,גיליון3!$U$12:$X$12,0)))," ", INDEX(גיליון3!$U$13:$X$27,MATCH('דיווח פרטני'!G920,גיליון3!$T$13:$T$27,0),MATCH('דיווח פרטני'!C920,גיליון3!$U$12:$X$12,0)))</f>
        <v xml:space="preserve"> </v>
      </c>
      <c r="I920" s="866"/>
      <c r="J920" s="866"/>
      <c r="K920" s="905"/>
    </row>
    <row r="921" spans="1:11" ht="19" thickBot="1" x14ac:dyDescent="0.5">
      <c r="A921" s="866"/>
      <c r="B921" s="866"/>
      <c r="C921" s="866"/>
      <c r="D921" s="866"/>
      <c r="E921" s="867"/>
      <c r="F921" s="866"/>
      <c r="G921" s="866"/>
      <c r="H921" s="869" t="str">
        <f t="array" ref="H921">IF(ISERROR(INDEX(גיליון3!$U$13:$X$27,MATCH('דיווח פרטני'!G921,גיליון3!$T$13:$T$27,0),MATCH('דיווח פרטני'!C921,גיליון3!$U$12:$X$12,0)))," ", INDEX(גיליון3!$U$13:$X$27,MATCH('דיווח פרטני'!G921,גיליון3!$T$13:$T$27,0),MATCH('דיווח פרטני'!C921,גיליון3!$U$12:$X$12,0)))</f>
        <v xml:space="preserve"> </v>
      </c>
      <c r="I921" s="866"/>
      <c r="J921" s="866"/>
      <c r="K921" s="905"/>
    </row>
    <row r="922" spans="1:11" ht="19" thickBot="1" x14ac:dyDescent="0.5">
      <c r="A922" s="866"/>
      <c r="B922" s="866"/>
      <c r="C922" s="866"/>
      <c r="D922" s="866"/>
      <c r="E922" s="867"/>
      <c r="F922" s="866"/>
      <c r="G922" s="866"/>
      <c r="H922" s="869" t="str">
        <f t="array" ref="H922">IF(ISERROR(INDEX(גיליון3!$U$13:$X$27,MATCH('דיווח פרטני'!G922,גיליון3!$T$13:$T$27,0),MATCH('דיווח פרטני'!C922,גיליון3!$U$12:$X$12,0)))," ", INDEX(גיליון3!$U$13:$X$27,MATCH('דיווח פרטני'!G922,גיליון3!$T$13:$T$27,0),MATCH('דיווח פרטני'!C922,גיליון3!$U$12:$X$12,0)))</f>
        <v xml:space="preserve"> </v>
      </c>
      <c r="I922" s="866"/>
      <c r="J922" s="866"/>
      <c r="K922" s="905"/>
    </row>
    <row r="923" spans="1:11" ht="19" thickBot="1" x14ac:dyDescent="0.5">
      <c r="A923" s="866"/>
      <c r="B923" s="866"/>
      <c r="C923" s="866"/>
      <c r="D923" s="866"/>
      <c r="E923" s="867"/>
      <c r="F923" s="866"/>
      <c r="G923" s="866"/>
      <c r="H923" s="869" t="str">
        <f t="array" ref="H923">IF(ISERROR(INDEX(גיליון3!$U$13:$X$27,MATCH('דיווח פרטני'!G923,גיליון3!$T$13:$T$27,0),MATCH('דיווח פרטני'!C923,גיליון3!$U$12:$X$12,0)))," ", INDEX(גיליון3!$U$13:$X$27,MATCH('דיווח פרטני'!G923,גיליון3!$T$13:$T$27,0),MATCH('דיווח פרטני'!C923,גיליון3!$U$12:$X$12,0)))</f>
        <v xml:space="preserve"> </v>
      </c>
      <c r="I923" s="866"/>
      <c r="J923" s="866"/>
      <c r="K923" s="905"/>
    </row>
    <row r="924" spans="1:11" ht="19" thickBot="1" x14ac:dyDescent="0.5">
      <c r="A924" s="866"/>
      <c r="B924" s="866"/>
      <c r="C924" s="866"/>
      <c r="D924" s="866"/>
      <c r="E924" s="867"/>
      <c r="F924" s="866"/>
      <c r="G924" s="866"/>
      <c r="H924" s="869" t="str">
        <f t="array" ref="H924">IF(ISERROR(INDEX(גיליון3!$U$13:$X$27,MATCH('דיווח פרטני'!G924,גיליון3!$T$13:$T$27,0),MATCH('דיווח פרטני'!C924,גיליון3!$U$12:$X$12,0)))," ", INDEX(גיליון3!$U$13:$X$27,MATCH('דיווח פרטני'!G924,גיליון3!$T$13:$T$27,0),MATCH('דיווח פרטני'!C924,גיליון3!$U$12:$X$12,0)))</f>
        <v xml:space="preserve"> </v>
      </c>
      <c r="I924" s="866"/>
      <c r="J924" s="866"/>
      <c r="K924" s="905"/>
    </row>
    <row r="925" spans="1:11" ht="19" thickBot="1" x14ac:dyDescent="0.5">
      <c r="A925" s="866"/>
      <c r="B925" s="866"/>
      <c r="C925" s="866"/>
      <c r="D925" s="866"/>
      <c r="E925" s="867"/>
      <c r="F925" s="866"/>
      <c r="G925" s="866"/>
      <c r="H925" s="869" t="str">
        <f t="array" ref="H925">IF(ISERROR(INDEX(גיליון3!$U$13:$X$27,MATCH('דיווח פרטני'!G925,גיליון3!$T$13:$T$27,0),MATCH('דיווח פרטני'!C925,גיליון3!$U$12:$X$12,0)))," ", INDEX(גיליון3!$U$13:$X$27,MATCH('דיווח פרטני'!G925,גיליון3!$T$13:$T$27,0),MATCH('דיווח פרטני'!C925,גיליון3!$U$12:$X$12,0)))</f>
        <v xml:space="preserve"> </v>
      </c>
      <c r="I925" s="866"/>
      <c r="J925" s="866"/>
      <c r="K925" s="905"/>
    </row>
    <row r="926" spans="1:11" ht="19" thickBot="1" x14ac:dyDescent="0.5">
      <c r="A926" s="866"/>
      <c r="B926" s="866"/>
      <c r="C926" s="866"/>
      <c r="D926" s="866"/>
      <c r="E926" s="867"/>
      <c r="F926" s="866"/>
      <c r="G926" s="866"/>
      <c r="H926" s="869" t="str">
        <f t="array" ref="H926">IF(ISERROR(INDEX(גיליון3!$U$13:$X$27,MATCH('דיווח פרטני'!G926,גיליון3!$T$13:$T$27,0),MATCH('דיווח פרטני'!C926,גיליון3!$U$12:$X$12,0)))," ", INDEX(גיליון3!$U$13:$X$27,MATCH('דיווח פרטני'!G926,גיליון3!$T$13:$T$27,0),MATCH('דיווח פרטני'!C926,גיליון3!$U$12:$X$12,0)))</f>
        <v xml:space="preserve"> </v>
      </c>
      <c r="I926" s="866"/>
      <c r="J926" s="866"/>
      <c r="K926" s="905"/>
    </row>
    <row r="927" spans="1:11" ht="19" thickBot="1" x14ac:dyDescent="0.5">
      <c r="A927" s="866"/>
      <c r="B927" s="866"/>
      <c r="C927" s="866"/>
      <c r="D927" s="866"/>
      <c r="E927" s="867"/>
      <c r="F927" s="866"/>
      <c r="G927" s="866"/>
      <c r="H927" s="869" t="str">
        <f t="array" ref="H927">IF(ISERROR(INDEX(גיליון3!$U$13:$X$27,MATCH('דיווח פרטני'!G927,גיליון3!$T$13:$T$27,0),MATCH('דיווח פרטני'!C927,גיליון3!$U$12:$X$12,0)))," ", INDEX(גיליון3!$U$13:$X$27,MATCH('דיווח פרטני'!G927,גיליון3!$T$13:$T$27,0),MATCH('דיווח פרטני'!C927,גיליון3!$U$12:$X$12,0)))</f>
        <v xml:space="preserve"> </v>
      </c>
      <c r="I927" s="866"/>
      <c r="J927" s="866"/>
      <c r="K927" s="905"/>
    </row>
    <row r="928" spans="1:11" ht="19" thickBot="1" x14ac:dyDescent="0.5">
      <c r="A928" s="866"/>
      <c r="B928" s="866"/>
      <c r="C928" s="866"/>
      <c r="D928" s="866"/>
      <c r="E928" s="867"/>
      <c r="F928" s="866"/>
      <c r="G928" s="866"/>
      <c r="H928" s="869" t="str">
        <f t="array" ref="H928">IF(ISERROR(INDEX(גיליון3!$U$13:$X$27,MATCH('דיווח פרטני'!G928,גיליון3!$T$13:$T$27,0),MATCH('דיווח פרטני'!C928,גיליון3!$U$12:$X$12,0)))," ", INDEX(גיליון3!$U$13:$X$27,MATCH('דיווח פרטני'!G928,גיליון3!$T$13:$T$27,0),MATCH('דיווח פרטני'!C928,גיליון3!$U$12:$X$12,0)))</f>
        <v xml:space="preserve"> </v>
      </c>
      <c r="I928" s="866"/>
      <c r="J928" s="866"/>
      <c r="K928" s="905"/>
    </row>
    <row r="929" spans="1:11" ht="19" thickBot="1" x14ac:dyDescent="0.5">
      <c r="A929" s="866"/>
      <c r="B929" s="866"/>
      <c r="C929" s="866"/>
      <c r="D929" s="866"/>
      <c r="E929" s="867"/>
      <c r="F929" s="866"/>
      <c r="G929" s="866"/>
      <c r="H929" s="869" t="str">
        <f t="array" ref="H929">IF(ISERROR(INDEX(גיליון3!$U$13:$X$27,MATCH('דיווח פרטני'!G929,גיליון3!$T$13:$T$27,0),MATCH('דיווח פרטני'!C929,גיליון3!$U$12:$X$12,0)))," ", INDEX(גיליון3!$U$13:$X$27,MATCH('דיווח פרטני'!G929,גיליון3!$T$13:$T$27,0),MATCH('דיווח פרטני'!C929,גיליון3!$U$12:$X$12,0)))</f>
        <v xml:space="preserve"> </v>
      </c>
      <c r="I929" s="866"/>
      <c r="J929" s="866"/>
      <c r="K929" s="905"/>
    </row>
    <row r="930" spans="1:11" ht="19" thickBot="1" x14ac:dyDescent="0.5">
      <c r="A930" s="866"/>
      <c r="B930" s="866"/>
      <c r="C930" s="866"/>
      <c r="D930" s="866"/>
      <c r="E930" s="867"/>
      <c r="F930" s="866"/>
      <c r="G930" s="866"/>
      <c r="H930" s="869" t="str">
        <f t="array" ref="H930">IF(ISERROR(INDEX(גיליון3!$U$13:$X$27,MATCH('דיווח פרטני'!G930,גיליון3!$T$13:$T$27,0),MATCH('דיווח פרטני'!C930,גיליון3!$U$12:$X$12,0)))," ", INDEX(גיליון3!$U$13:$X$27,MATCH('דיווח פרטני'!G930,גיליון3!$T$13:$T$27,0),MATCH('דיווח פרטני'!C930,גיליון3!$U$12:$X$12,0)))</f>
        <v xml:space="preserve"> </v>
      </c>
      <c r="I930" s="866"/>
      <c r="J930" s="866"/>
      <c r="K930" s="905"/>
    </row>
    <row r="931" spans="1:11" ht="19" thickBot="1" x14ac:dyDescent="0.5">
      <c r="A931" s="866"/>
      <c r="B931" s="866"/>
      <c r="C931" s="866"/>
      <c r="D931" s="866"/>
      <c r="E931" s="867"/>
      <c r="F931" s="866"/>
      <c r="G931" s="866"/>
      <c r="H931" s="869" t="str">
        <f t="array" ref="H931">IF(ISERROR(INDEX(גיליון3!$U$13:$X$27,MATCH('דיווח פרטני'!G931,גיליון3!$T$13:$T$27,0),MATCH('דיווח פרטני'!C931,גיליון3!$U$12:$X$12,0)))," ", INDEX(גיליון3!$U$13:$X$27,MATCH('דיווח פרטני'!G931,גיליון3!$T$13:$T$27,0),MATCH('דיווח פרטני'!C931,גיליון3!$U$12:$X$12,0)))</f>
        <v xml:space="preserve"> </v>
      </c>
      <c r="I931" s="866"/>
      <c r="J931" s="866"/>
      <c r="K931" s="905"/>
    </row>
    <row r="932" spans="1:11" ht="19" thickBot="1" x14ac:dyDescent="0.5">
      <c r="A932" s="866"/>
      <c r="B932" s="866"/>
      <c r="C932" s="866"/>
      <c r="D932" s="866"/>
      <c r="E932" s="867"/>
      <c r="F932" s="866"/>
      <c r="G932" s="866"/>
      <c r="H932" s="869" t="str">
        <f t="array" ref="H932">IF(ISERROR(INDEX(גיליון3!$U$13:$X$27,MATCH('דיווח פרטני'!G932,גיליון3!$T$13:$T$27,0),MATCH('דיווח פרטני'!C932,גיליון3!$U$12:$X$12,0)))," ", INDEX(גיליון3!$U$13:$X$27,MATCH('דיווח פרטני'!G932,גיליון3!$T$13:$T$27,0),MATCH('דיווח פרטני'!C932,גיליון3!$U$12:$X$12,0)))</f>
        <v xml:space="preserve"> </v>
      </c>
      <c r="I932" s="866"/>
      <c r="J932" s="866"/>
      <c r="K932" s="905"/>
    </row>
    <row r="933" spans="1:11" ht="19" thickBot="1" x14ac:dyDescent="0.5">
      <c r="A933" s="866"/>
      <c r="B933" s="866"/>
      <c r="C933" s="866"/>
      <c r="D933" s="866"/>
      <c r="E933" s="867"/>
      <c r="F933" s="866"/>
      <c r="G933" s="866"/>
      <c r="H933" s="869" t="str">
        <f t="array" ref="H933">IF(ISERROR(INDEX(גיליון3!$U$13:$X$27,MATCH('דיווח פרטני'!G933,גיליון3!$T$13:$T$27,0),MATCH('דיווח פרטני'!C933,גיליון3!$U$12:$X$12,0)))," ", INDEX(גיליון3!$U$13:$X$27,MATCH('דיווח פרטני'!G933,גיליון3!$T$13:$T$27,0),MATCH('דיווח פרטני'!C933,גיליון3!$U$12:$X$12,0)))</f>
        <v xml:space="preserve"> </v>
      </c>
      <c r="I933" s="866"/>
      <c r="J933" s="866"/>
      <c r="K933" s="905"/>
    </row>
    <row r="934" spans="1:11" ht="19" thickBot="1" x14ac:dyDescent="0.5">
      <c r="A934" s="866"/>
      <c r="B934" s="866"/>
      <c r="C934" s="866"/>
      <c r="D934" s="866"/>
      <c r="E934" s="867"/>
      <c r="F934" s="866"/>
      <c r="G934" s="866"/>
      <c r="H934" s="869" t="str">
        <f t="array" ref="H934">IF(ISERROR(INDEX(גיליון3!$U$13:$X$27,MATCH('דיווח פרטני'!G934,גיליון3!$T$13:$T$27,0),MATCH('דיווח פרטני'!C934,גיליון3!$U$12:$X$12,0)))," ", INDEX(גיליון3!$U$13:$X$27,MATCH('דיווח פרטני'!G934,גיליון3!$T$13:$T$27,0),MATCH('דיווח פרטני'!C934,גיליון3!$U$12:$X$12,0)))</f>
        <v xml:space="preserve"> </v>
      </c>
      <c r="I934" s="866"/>
      <c r="J934" s="866"/>
      <c r="K934" s="905"/>
    </row>
    <row r="935" spans="1:11" ht="19" thickBot="1" x14ac:dyDescent="0.5">
      <c r="A935" s="866"/>
      <c r="B935" s="866"/>
      <c r="C935" s="866"/>
      <c r="D935" s="866"/>
      <c r="E935" s="867"/>
      <c r="F935" s="866"/>
      <c r="G935" s="866"/>
      <c r="H935" s="869" t="str">
        <f t="array" ref="H935">IF(ISERROR(INDEX(גיליון3!$U$13:$X$27,MATCH('דיווח פרטני'!G935,גיליון3!$T$13:$T$27,0),MATCH('דיווח פרטני'!C935,גיליון3!$U$12:$X$12,0)))," ", INDEX(גיליון3!$U$13:$X$27,MATCH('דיווח פרטני'!G935,גיליון3!$T$13:$T$27,0),MATCH('דיווח פרטני'!C935,גיליון3!$U$12:$X$12,0)))</f>
        <v xml:space="preserve"> </v>
      </c>
      <c r="I935" s="866"/>
      <c r="J935" s="866"/>
      <c r="K935" s="905"/>
    </row>
    <row r="936" spans="1:11" ht="19" thickBot="1" x14ac:dyDescent="0.5">
      <c r="A936" s="866"/>
      <c r="B936" s="866"/>
      <c r="C936" s="866"/>
      <c r="D936" s="866"/>
      <c r="E936" s="867"/>
      <c r="F936" s="866"/>
      <c r="G936" s="866"/>
      <c r="H936" s="869" t="str">
        <f t="array" ref="H936">IF(ISERROR(INDEX(גיליון3!$U$13:$X$27,MATCH('דיווח פרטני'!G936,גיליון3!$T$13:$T$27,0),MATCH('דיווח פרטני'!C936,גיליון3!$U$12:$X$12,0)))," ", INDEX(גיליון3!$U$13:$X$27,MATCH('דיווח פרטני'!G936,גיליון3!$T$13:$T$27,0),MATCH('דיווח פרטני'!C936,גיליון3!$U$12:$X$12,0)))</f>
        <v xml:space="preserve"> </v>
      </c>
      <c r="I936" s="866"/>
      <c r="J936" s="866"/>
      <c r="K936" s="905"/>
    </row>
    <row r="937" spans="1:11" ht="19" thickBot="1" x14ac:dyDescent="0.5">
      <c r="A937" s="866"/>
      <c r="B937" s="866"/>
      <c r="C937" s="866"/>
      <c r="D937" s="866"/>
      <c r="E937" s="867"/>
      <c r="F937" s="866"/>
      <c r="G937" s="866"/>
      <c r="H937" s="869" t="str">
        <f t="array" ref="H937">IF(ISERROR(INDEX(גיליון3!$U$13:$X$27,MATCH('דיווח פרטני'!G937,גיליון3!$T$13:$T$27,0),MATCH('דיווח פרטני'!C937,גיליון3!$U$12:$X$12,0)))," ", INDEX(גיליון3!$U$13:$X$27,MATCH('דיווח פרטני'!G937,גיליון3!$T$13:$T$27,0),MATCH('דיווח פרטני'!C937,גיליון3!$U$12:$X$12,0)))</f>
        <v xml:space="preserve"> </v>
      </c>
      <c r="I937" s="866"/>
      <c r="J937" s="866"/>
      <c r="K937" s="905"/>
    </row>
    <row r="938" spans="1:11" ht="19" thickBot="1" x14ac:dyDescent="0.5">
      <c r="A938" s="866"/>
      <c r="B938" s="866"/>
      <c r="C938" s="866"/>
      <c r="D938" s="866"/>
      <c r="E938" s="867"/>
      <c r="F938" s="866"/>
      <c r="G938" s="866"/>
      <c r="H938" s="869" t="str">
        <f t="array" ref="H938">IF(ISERROR(INDEX(גיליון3!$U$13:$X$27,MATCH('דיווח פרטני'!G938,גיליון3!$T$13:$T$27,0),MATCH('דיווח פרטני'!C938,גיליון3!$U$12:$X$12,0)))," ", INDEX(גיליון3!$U$13:$X$27,MATCH('דיווח פרטני'!G938,גיליון3!$T$13:$T$27,0),MATCH('דיווח פרטני'!C938,גיליון3!$U$12:$X$12,0)))</f>
        <v xml:space="preserve"> </v>
      </c>
      <c r="I938" s="866"/>
      <c r="J938" s="866"/>
      <c r="K938" s="905"/>
    </row>
    <row r="939" spans="1:11" ht="19" thickBot="1" x14ac:dyDescent="0.5">
      <c r="A939" s="866"/>
      <c r="B939" s="866"/>
      <c r="C939" s="866"/>
      <c r="D939" s="866"/>
      <c r="E939" s="867"/>
      <c r="F939" s="866"/>
      <c r="G939" s="866"/>
      <c r="H939" s="869" t="str">
        <f t="array" ref="H939">IF(ISERROR(INDEX(גיליון3!$U$13:$X$27,MATCH('דיווח פרטני'!G939,גיליון3!$T$13:$T$27,0),MATCH('דיווח פרטני'!C939,גיליון3!$U$12:$X$12,0)))," ", INDEX(גיליון3!$U$13:$X$27,MATCH('דיווח פרטני'!G939,גיליון3!$T$13:$T$27,0),MATCH('דיווח פרטני'!C939,גיליון3!$U$12:$X$12,0)))</f>
        <v xml:space="preserve"> </v>
      </c>
      <c r="I939" s="866"/>
      <c r="J939" s="866"/>
      <c r="K939" s="905"/>
    </row>
    <row r="940" spans="1:11" ht="19" thickBot="1" x14ac:dyDescent="0.5">
      <c r="A940" s="866"/>
      <c r="B940" s="866"/>
      <c r="C940" s="866"/>
      <c r="D940" s="866"/>
      <c r="E940" s="867"/>
      <c r="F940" s="866"/>
      <c r="G940" s="866"/>
      <c r="H940" s="869" t="str">
        <f t="array" ref="H940">IF(ISERROR(INDEX(גיליון3!$U$13:$X$27,MATCH('דיווח פרטני'!G940,גיליון3!$T$13:$T$27,0),MATCH('דיווח פרטני'!C940,גיליון3!$U$12:$X$12,0)))," ", INDEX(גיליון3!$U$13:$X$27,MATCH('דיווח פרטני'!G940,גיליון3!$T$13:$T$27,0),MATCH('דיווח פרטני'!C940,גיליון3!$U$12:$X$12,0)))</f>
        <v xml:space="preserve"> </v>
      </c>
      <c r="I940" s="866"/>
      <c r="J940" s="866"/>
      <c r="K940" s="905"/>
    </row>
    <row r="941" spans="1:11" ht="19" thickBot="1" x14ac:dyDescent="0.5">
      <c r="A941" s="866"/>
      <c r="B941" s="866"/>
      <c r="C941" s="866"/>
      <c r="D941" s="866"/>
      <c r="E941" s="867"/>
      <c r="F941" s="866"/>
      <c r="G941" s="866"/>
      <c r="H941" s="869" t="str">
        <f t="array" ref="H941">IF(ISERROR(INDEX(גיליון3!$U$13:$X$27,MATCH('דיווח פרטני'!G941,גיליון3!$T$13:$T$27,0),MATCH('דיווח פרטני'!C941,גיליון3!$U$12:$X$12,0)))," ", INDEX(גיליון3!$U$13:$X$27,MATCH('דיווח פרטני'!G941,גיליון3!$T$13:$T$27,0),MATCH('דיווח פרטני'!C941,גיליון3!$U$12:$X$12,0)))</f>
        <v xml:space="preserve"> </v>
      </c>
      <c r="I941" s="866"/>
      <c r="J941" s="866"/>
      <c r="K941" s="905"/>
    </row>
    <row r="942" spans="1:11" ht="19" thickBot="1" x14ac:dyDescent="0.5">
      <c r="A942" s="866"/>
      <c r="B942" s="866"/>
      <c r="C942" s="866"/>
      <c r="D942" s="866"/>
      <c r="E942" s="867"/>
      <c r="F942" s="866"/>
      <c r="G942" s="866"/>
      <c r="H942" s="869" t="str">
        <f t="array" ref="H942">IF(ISERROR(INDEX(גיליון3!$U$13:$X$27,MATCH('דיווח פרטני'!G942,גיליון3!$T$13:$T$27,0),MATCH('דיווח פרטני'!C942,גיליון3!$U$12:$X$12,0)))," ", INDEX(גיליון3!$U$13:$X$27,MATCH('דיווח פרטני'!G942,גיליון3!$T$13:$T$27,0),MATCH('דיווח פרטני'!C942,גיליון3!$U$12:$X$12,0)))</f>
        <v xml:space="preserve"> </v>
      </c>
      <c r="I942" s="866"/>
      <c r="J942" s="866"/>
      <c r="K942" s="905"/>
    </row>
    <row r="943" spans="1:11" ht="19" thickBot="1" x14ac:dyDescent="0.5">
      <c r="A943" s="866"/>
      <c r="B943" s="866"/>
      <c r="C943" s="866"/>
      <c r="D943" s="866"/>
      <c r="E943" s="867"/>
      <c r="F943" s="866"/>
      <c r="G943" s="866"/>
      <c r="H943" s="869" t="str">
        <f t="array" ref="H943">IF(ISERROR(INDEX(גיליון3!$U$13:$X$27,MATCH('דיווח פרטני'!G943,גיליון3!$T$13:$T$27,0),MATCH('דיווח פרטני'!C943,גיליון3!$U$12:$X$12,0)))," ", INDEX(גיליון3!$U$13:$X$27,MATCH('דיווח פרטני'!G943,גיליון3!$T$13:$T$27,0),MATCH('דיווח פרטני'!C943,גיליון3!$U$12:$X$12,0)))</f>
        <v xml:space="preserve"> </v>
      </c>
      <c r="I943" s="866"/>
      <c r="J943" s="866"/>
      <c r="K943" s="905"/>
    </row>
    <row r="944" spans="1:11" ht="19" thickBot="1" x14ac:dyDescent="0.5">
      <c r="A944" s="866"/>
      <c r="B944" s="866"/>
      <c r="C944" s="866"/>
      <c r="D944" s="866"/>
      <c r="E944" s="867"/>
      <c r="F944" s="866"/>
      <c r="G944" s="866"/>
      <c r="H944" s="869" t="str">
        <f t="array" ref="H944">IF(ISERROR(INDEX(גיליון3!$U$13:$X$27,MATCH('דיווח פרטני'!G944,גיליון3!$T$13:$T$27,0),MATCH('דיווח פרטני'!C944,גיליון3!$U$12:$X$12,0)))," ", INDEX(גיליון3!$U$13:$X$27,MATCH('דיווח פרטני'!G944,גיליון3!$T$13:$T$27,0),MATCH('דיווח פרטני'!C944,גיליון3!$U$12:$X$12,0)))</f>
        <v xml:space="preserve"> </v>
      </c>
      <c r="I944" s="866"/>
      <c r="J944" s="866"/>
      <c r="K944" s="905"/>
    </row>
    <row r="945" spans="1:11" ht="19" thickBot="1" x14ac:dyDescent="0.5">
      <c r="A945" s="866"/>
      <c r="B945" s="866"/>
      <c r="C945" s="866"/>
      <c r="D945" s="866"/>
      <c r="E945" s="867"/>
      <c r="F945" s="866"/>
      <c r="G945" s="866"/>
      <c r="H945" s="869" t="str">
        <f t="array" ref="H945">IF(ISERROR(INDEX(גיליון3!$U$13:$X$27,MATCH('דיווח פרטני'!G945,גיליון3!$T$13:$T$27,0),MATCH('דיווח פרטני'!C945,גיליון3!$U$12:$X$12,0)))," ", INDEX(גיליון3!$U$13:$X$27,MATCH('דיווח פרטני'!G945,גיליון3!$T$13:$T$27,0),MATCH('דיווח פרטני'!C945,גיליון3!$U$12:$X$12,0)))</f>
        <v xml:space="preserve"> </v>
      </c>
      <c r="I945" s="866"/>
      <c r="J945" s="866"/>
      <c r="K945" s="905"/>
    </row>
    <row r="946" spans="1:11" ht="19" thickBot="1" x14ac:dyDescent="0.5">
      <c r="A946" s="866"/>
      <c r="B946" s="866"/>
      <c r="C946" s="866"/>
      <c r="D946" s="866"/>
      <c r="E946" s="867"/>
      <c r="F946" s="866"/>
      <c r="G946" s="866"/>
      <c r="H946" s="869" t="str">
        <f t="array" ref="H946">IF(ISERROR(INDEX(גיליון3!$U$13:$X$27,MATCH('דיווח פרטני'!G946,גיליון3!$T$13:$T$27,0),MATCH('דיווח פרטני'!C946,גיליון3!$U$12:$X$12,0)))," ", INDEX(גיליון3!$U$13:$X$27,MATCH('דיווח פרטני'!G946,גיליון3!$T$13:$T$27,0),MATCH('דיווח פרטני'!C946,גיליון3!$U$12:$X$12,0)))</f>
        <v xml:space="preserve"> </v>
      </c>
      <c r="I946" s="866"/>
      <c r="J946" s="866"/>
      <c r="K946" s="905"/>
    </row>
    <row r="947" spans="1:11" ht="19" thickBot="1" x14ac:dyDescent="0.5">
      <c r="A947" s="866"/>
      <c r="B947" s="866"/>
      <c r="C947" s="866"/>
      <c r="D947" s="866"/>
      <c r="E947" s="867"/>
      <c r="F947" s="866"/>
      <c r="G947" s="866"/>
      <c r="H947" s="869" t="str">
        <f t="array" ref="H947">IF(ISERROR(INDEX(גיליון3!$U$13:$X$27,MATCH('דיווח פרטני'!G947,גיליון3!$T$13:$T$27,0),MATCH('דיווח פרטני'!C947,גיליון3!$U$12:$X$12,0)))," ", INDEX(גיליון3!$U$13:$X$27,MATCH('דיווח פרטני'!G947,גיליון3!$T$13:$T$27,0),MATCH('דיווח פרטני'!C947,גיליון3!$U$12:$X$12,0)))</f>
        <v xml:space="preserve"> </v>
      </c>
      <c r="I947" s="866"/>
      <c r="J947" s="866"/>
      <c r="K947" s="905"/>
    </row>
    <row r="948" spans="1:11" ht="19" thickBot="1" x14ac:dyDescent="0.5">
      <c r="A948" s="866"/>
      <c r="B948" s="866"/>
      <c r="C948" s="866"/>
      <c r="D948" s="866"/>
      <c r="E948" s="867"/>
      <c r="F948" s="866"/>
      <c r="G948" s="866"/>
      <c r="H948" s="869" t="str">
        <f t="array" ref="H948">IF(ISERROR(INDEX(גיליון3!$U$13:$X$27,MATCH('דיווח פרטני'!G948,גיליון3!$T$13:$T$27,0),MATCH('דיווח פרטני'!C948,גיליון3!$U$12:$X$12,0)))," ", INDEX(גיליון3!$U$13:$X$27,MATCH('דיווח פרטני'!G948,גיליון3!$T$13:$T$27,0),MATCH('דיווח פרטני'!C948,גיליון3!$U$12:$X$12,0)))</f>
        <v xml:space="preserve"> </v>
      </c>
      <c r="I948" s="866"/>
      <c r="J948" s="866"/>
      <c r="K948" s="905"/>
    </row>
    <row r="949" spans="1:11" ht="19" thickBot="1" x14ac:dyDescent="0.5">
      <c r="A949" s="866"/>
      <c r="B949" s="866"/>
      <c r="C949" s="866"/>
      <c r="D949" s="866"/>
      <c r="E949" s="867"/>
      <c r="F949" s="866"/>
      <c r="G949" s="866"/>
      <c r="H949" s="869" t="str">
        <f t="array" ref="H949">IF(ISERROR(INDEX(גיליון3!$U$13:$X$27,MATCH('דיווח פרטני'!G949,גיליון3!$T$13:$T$27,0),MATCH('דיווח פרטני'!C949,גיליון3!$U$12:$X$12,0)))," ", INDEX(גיליון3!$U$13:$X$27,MATCH('דיווח פרטני'!G949,גיליון3!$T$13:$T$27,0),MATCH('דיווח פרטני'!C949,גיליון3!$U$12:$X$12,0)))</f>
        <v xml:space="preserve"> </v>
      </c>
      <c r="I949" s="866"/>
      <c r="J949" s="866"/>
      <c r="K949" s="905"/>
    </row>
    <row r="950" spans="1:11" ht="19" thickBot="1" x14ac:dyDescent="0.5">
      <c r="A950" s="866"/>
      <c r="B950" s="866"/>
      <c r="C950" s="866"/>
      <c r="D950" s="866"/>
      <c r="E950" s="867"/>
      <c r="F950" s="866"/>
      <c r="G950" s="866"/>
      <c r="H950" s="869" t="str">
        <f t="array" ref="H950">IF(ISERROR(INDEX(גיליון3!$U$13:$X$27,MATCH('דיווח פרטני'!G950,גיליון3!$T$13:$T$27,0),MATCH('דיווח פרטני'!C950,גיליון3!$U$12:$X$12,0)))," ", INDEX(גיליון3!$U$13:$X$27,MATCH('דיווח פרטני'!G950,גיליון3!$T$13:$T$27,0),MATCH('דיווח פרטני'!C950,גיליון3!$U$12:$X$12,0)))</f>
        <v xml:space="preserve"> </v>
      </c>
      <c r="I950" s="866"/>
      <c r="J950" s="866"/>
      <c r="K950" s="905"/>
    </row>
    <row r="951" spans="1:11" ht="19" thickBot="1" x14ac:dyDescent="0.5">
      <c r="A951" s="866"/>
      <c r="B951" s="866"/>
      <c r="C951" s="866"/>
      <c r="D951" s="866"/>
      <c r="E951" s="867"/>
      <c r="F951" s="866"/>
      <c r="G951" s="866"/>
      <c r="H951" s="869" t="str">
        <f t="array" ref="H951">IF(ISERROR(INDEX(גיליון3!$U$13:$X$27,MATCH('דיווח פרטני'!G951,גיליון3!$T$13:$T$27,0),MATCH('דיווח פרטני'!C951,גיליון3!$U$12:$X$12,0)))," ", INDEX(גיליון3!$U$13:$X$27,MATCH('דיווח פרטני'!G951,גיליון3!$T$13:$T$27,0),MATCH('דיווח פרטני'!C951,גיליון3!$U$12:$X$12,0)))</f>
        <v xml:space="preserve"> </v>
      </c>
      <c r="I951" s="866"/>
      <c r="J951" s="866"/>
      <c r="K951" s="905"/>
    </row>
    <row r="952" spans="1:11" ht="19" thickBot="1" x14ac:dyDescent="0.5">
      <c r="A952" s="866"/>
      <c r="B952" s="866"/>
      <c r="C952" s="866"/>
      <c r="D952" s="866"/>
      <c r="E952" s="867"/>
      <c r="F952" s="866"/>
      <c r="G952" s="866"/>
      <c r="H952" s="869" t="str">
        <f t="array" ref="H952">IF(ISERROR(INDEX(גיליון3!$U$13:$X$27,MATCH('דיווח פרטני'!G952,גיליון3!$T$13:$T$27,0),MATCH('דיווח פרטני'!C952,גיליון3!$U$12:$X$12,0)))," ", INDEX(גיליון3!$U$13:$X$27,MATCH('דיווח פרטני'!G952,גיליון3!$T$13:$T$27,0),MATCH('דיווח פרטני'!C952,גיליון3!$U$12:$X$12,0)))</f>
        <v xml:space="preserve"> </v>
      </c>
      <c r="I952" s="866"/>
      <c r="J952" s="866"/>
      <c r="K952" s="905"/>
    </row>
    <row r="953" spans="1:11" ht="19" thickBot="1" x14ac:dyDescent="0.5">
      <c r="A953" s="866"/>
      <c r="B953" s="866"/>
      <c r="C953" s="866"/>
      <c r="D953" s="866"/>
      <c r="E953" s="867"/>
      <c r="F953" s="866"/>
      <c r="G953" s="866"/>
      <c r="H953" s="869" t="str">
        <f t="array" ref="H953">IF(ISERROR(INDEX(גיליון3!$U$13:$X$27,MATCH('דיווח פרטני'!G953,גיליון3!$T$13:$T$27,0),MATCH('דיווח פרטני'!C953,גיליון3!$U$12:$X$12,0)))," ", INDEX(גיליון3!$U$13:$X$27,MATCH('דיווח פרטני'!G953,גיליון3!$T$13:$T$27,0),MATCH('דיווח פרטני'!C953,גיליון3!$U$12:$X$12,0)))</f>
        <v xml:space="preserve"> </v>
      </c>
      <c r="I953" s="866"/>
      <c r="J953" s="866"/>
      <c r="K953" s="905"/>
    </row>
    <row r="954" spans="1:11" ht="19" thickBot="1" x14ac:dyDescent="0.5">
      <c r="A954" s="866"/>
      <c r="B954" s="866"/>
      <c r="C954" s="866"/>
      <c r="D954" s="866"/>
      <c r="E954" s="867"/>
      <c r="F954" s="866"/>
      <c r="G954" s="866"/>
      <c r="H954" s="869" t="str">
        <f t="array" ref="H954">IF(ISERROR(INDEX(גיליון3!$U$13:$X$27,MATCH('דיווח פרטני'!G954,גיליון3!$T$13:$T$27,0),MATCH('דיווח פרטני'!C954,גיליון3!$U$12:$X$12,0)))," ", INDEX(גיליון3!$U$13:$X$27,MATCH('דיווח פרטני'!G954,גיליון3!$T$13:$T$27,0),MATCH('דיווח פרטני'!C954,גיליון3!$U$12:$X$12,0)))</f>
        <v xml:space="preserve"> </v>
      </c>
      <c r="I954" s="866"/>
      <c r="J954" s="866"/>
      <c r="K954" s="905"/>
    </row>
    <row r="955" spans="1:11" ht="19" thickBot="1" x14ac:dyDescent="0.5">
      <c r="A955" s="866"/>
      <c r="B955" s="866"/>
      <c r="C955" s="866"/>
      <c r="D955" s="866"/>
      <c r="E955" s="867"/>
      <c r="F955" s="866"/>
      <c r="G955" s="866"/>
      <c r="H955" s="869" t="str">
        <f t="array" ref="H955">IF(ISERROR(INDEX(גיליון3!$U$13:$X$27,MATCH('דיווח פרטני'!G955,גיליון3!$T$13:$T$27,0),MATCH('דיווח פרטני'!C955,גיליון3!$U$12:$X$12,0)))," ", INDEX(גיליון3!$U$13:$X$27,MATCH('דיווח פרטני'!G955,גיליון3!$T$13:$T$27,0),MATCH('דיווח פרטני'!C955,גיליון3!$U$12:$X$12,0)))</f>
        <v xml:space="preserve"> </v>
      </c>
      <c r="I955" s="866"/>
      <c r="J955" s="866"/>
      <c r="K955" s="905"/>
    </row>
    <row r="956" spans="1:11" ht="19" thickBot="1" x14ac:dyDescent="0.5">
      <c r="A956" s="866"/>
      <c r="B956" s="866"/>
      <c r="C956" s="866"/>
      <c r="D956" s="866"/>
      <c r="E956" s="867"/>
      <c r="F956" s="866"/>
      <c r="G956" s="866"/>
      <c r="H956" s="869" t="str">
        <f t="array" ref="H956">IF(ISERROR(INDEX(גיליון3!$U$13:$X$27,MATCH('דיווח פרטני'!G956,גיליון3!$T$13:$T$27,0),MATCH('דיווח פרטני'!C956,גיליון3!$U$12:$X$12,0)))," ", INDEX(גיליון3!$U$13:$X$27,MATCH('דיווח פרטני'!G956,גיליון3!$T$13:$T$27,0),MATCH('דיווח פרטני'!C956,גיליון3!$U$12:$X$12,0)))</f>
        <v xml:space="preserve"> </v>
      </c>
      <c r="I956" s="866"/>
      <c r="J956" s="866"/>
      <c r="K956" s="905"/>
    </row>
    <row r="957" spans="1:11" ht="19" thickBot="1" x14ac:dyDescent="0.5">
      <c r="A957" s="866"/>
      <c r="B957" s="866"/>
      <c r="C957" s="866"/>
      <c r="D957" s="866"/>
      <c r="E957" s="867"/>
      <c r="F957" s="866"/>
      <c r="G957" s="866"/>
      <c r="H957" s="869" t="str">
        <f t="array" ref="H957">IF(ISERROR(INDEX(גיליון3!$U$13:$X$27,MATCH('דיווח פרטני'!G957,גיליון3!$T$13:$T$27,0),MATCH('דיווח פרטני'!C957,גיליון3!$U$12:$X$12,0)))," ", INDEX(גיליון3!$U$13:$X$27,MATCH('דיווח פרטני'!G957,גיליון3!$T$13:$T$27,0),MATCH('דיווח פרטני'!C957,גיליון3!$U$12:$X$12,0)))</f>
        <v xml:space="preserve"> </v>
      </c>
      <c r="I957" s="866"/>
      <c r="J957" s="866"/>
      <c r="K957" s="905"/>
    </row>
    <row r="958" spans="1:11" ht="19" thickBot="1" x14ac:dyDescent="0.5">
      <c r="A958" s="866"/>
      <c r="B958" s="866"/>
      <c r="C958" s="866"/>
      <c r="D958" s="866"/>
      <c r="E958" s="867"/>
      <c r="F958" s="866"/>
      <c r="G958" s="866"/>
      <c r="H958" s="869" t="str">
        <f t="array" ref="H958">IF(ISERROR(INDEX(גיליון3!$U$13:$X$27,MATCH('דיווח פרטני'!G958,גיליון3!$T$13:$T$27,0),MATCH('דיווח פרטני'!C958,גיליון3!$U$12:$X$12,0)))," ", INDEX(גיליון3!$U$13:$X$27,MATCH('דיווח פרטני'!G958,גיליון3!$T$13:$T$27,0),MATCH('דיווח פרטני'!C958,גיליון3!$U$12:$X$12,0)))</f>
        <v xml:space="preserve"> </v>
      </c>
      <c r="I958" s="866"/>
      <c r="J958" s="866"/>
      <c r="K958" s="905"/>
    </row>
    <row r="959" spans="1:11" ht="19" thickBot="1" x14ac:dyDescent="0.5">
      <c r="A959" s="866"/>
      <c r="B959" s="866"/>
      <c r="C959" s="866"/>
      <c r="D959" s="866"/>
      <c r="E959" s="867"/>
      <c r="F959" s="866"/>
      <c r="G959" s="866"/>
      <c r="H959" s="869" t="str">
        <f t="array" ref="H959">IF(ISERROR(INDEX(גיליון3!$U$13:$X$27,MATCH('דיווח פרטני'!G959,גיליון3!$T$13:$T$27,0),MATCH('דיווח פרטני'!C959,גיליון3!$U$12:$X$12,0)))," ", INDEX(גיליון3!$U$13:$X$27,MATCH('דיווח פרטני'!G959,גיליון3!$T$13:$T$27,0),MATCH('דיווח פרטני'!C959,גיליון3!$U$12:$X$12,0)))</f>
        <v xml:space="preserve"> </v>
      </c>
      <c r="I959" s="866"/>
      <c r="J959" s="866"/>
      <c r="K959" s="905"/>
    </row>
    <row r="960" spans="1:11" ht="19" thickBot="1" x14ac:dyDescent="0.5">
      <c r="A960" s="866"/>
      <c r="B960" s="866"/>
      <c r="C960" s="866"/>
      <c r="D960" s="866"/>
      <c r="E960" s="867"/>
      <c r="F960" s="866"/>
      <c r="G960" s="866"/>
      <c r="H960" s="869" t="str">
        <f t="array" ref="H960">IF(ISERROR(INDEX(גיליון3!$U$13:$X$27,MATCH('דיווח פרטני'!G960,גיליון3!$T$13:$T$27,0),MATCH('דיווח פרטני'!C960,גיליון3!$U$12:$X$12,0)))," ", INDEX(גיליון3!$U$13:$X$27,MATCH('דיווח פרטני'!G960,גיליון3!$T$13:$T$27,0),MATCH('דיווח פרטני'!C960,גיליון3!$U$12:$X$12,0)))</f>
        <v xml:space="preserve"> </v>
      </c>
      <c r="I960" s="866"/>
      <c r="J960" s="866"/>
      <c r="K960" s="905"/>
    </row>
    <row r="961" spans="1:11" ht="19" thickBot="1" x14ac:dyDescent="0.5">
      <c r="A961" s="866"/>
      <c r="B961" s="866"/>
      <c r="C961" s="866"/>
      <c r="D961" s="866"/>
      <c r="E961" s="867"/>
      <c r="F961" s="866"/>
      <c r="G961" s="866"/>
      <c r="H961" s="869" t="str">
        <f t="array" ref="H961">IF(ISERROR(INDEX(גיליון3!$U$13:$X$27,MATCH('דיווח פרטני'!G961,גיליון3!$T$13:$T$27,0),MATCH('דיווח פרטני'!C961,גיליון3!$U$12:$X$12,0)))," ", INDEX(גיליון3!$U$13:$X$27,MATCH('דיווח פרטני'!G961,גיליון3!$T$13:$T$27,0),MATCH('דיווח פרטני'!C961,גיליון3!$U$12:$X$12,0)))</f>
        <v xml:space="preserve"> </v>
      </c>
      <c r="I961" s="866"/>
      <c r="J961" s="866"/>
      <c r="K961" s="905"/>
    </row>
    <row r="962" spans="1:11" ht="19" thickBot="1" x14ac:dyDescent="0.5">
      <c r="A962" s="866"/>
      <c r="B962" s="866"/>
      <c r="C962" s="866"/>
      <c r="D962" s="866"/>
      <c r="E962" s="867"/>
      <c r="F962" s="866"/>
      <c r="G962" s="866"/>
      <c r="H962" s="869" t="str">
        <f t="array" ref="H962">IF(ISERROR(INDEX(גיליון3!$U$13:$X$27,MATCH('דיווח פרטני'!G962,גיליון3!$T$13:$T$27,0),MATCH('דיווח פרטני'!C962,גיליון3!$U$12:$X$12,0)))," ", INDEX(גיליון3!$U$13:$X$27,MATCH('דיווח פרטני'!G962,גיליון3!$T$13:$T$27,0),MATCH('דיווח פרטני'!C962,גיליון3!$U$12:$X$12,0)))</f>
        <v xml:space="preserve"> </v>
      </c>
      <c r="I962" s="866"/>
      <c r="J962" s="866"/>
      <c r="K962" s="905"/>
    </row>
    <row r="963" spans="1:11" ht="19" thickBot="1" x14ac:dyDescent="0.5">
      <c r="A963" s="866"/>
      <c r="B963" s="866"/>
      <c r="C963" s="866"/>
      <c r="D963" s="866"/>
      <c r="E963" s="867"/>
      <c r="F963" s="866"/>
      <c r="G963" s="866"/>
      <c r="H963" s="869" t="str">
        <f t="array" ref="H963">IF(ISERROR(INDEX(גיליון3!$U$13:$X$27,MATCH('דיווח פרטני'!G963,גיליון3!$T$13:$T$27,0),MATCH('דיווח פרטני'!C963,גיליון3!$U$12:$X$12,0)))," ", INDEX(גיליון3!$U$13:$X$27,MATCH('דיווח פרטני'!G963,גיליון3!$T$13:$T$27,0),MATCH('דיווח פרטני'!C963,גיליון3!$U$12:$X$12,0)))</f>
        <v xml:space="preserve"> </v>
      </c>
      <c r="I963" s="866"/>
      <c r="J963" s="866"/>
      <c r="K963" s="905"/>
    </row>
    <row r="964" spans="1:11" ht="19" thickBot="1" x14ac:dyDescent="0.5">
      <c r="A964" s="866"/>
      <c r="B964" s="866"/>
      <c r="C964" s="866"/>
      <c r="D964" s="866"/>
      <c r="E964" s="867"/>
      <c r="F964" s="866"/>
      <c r="G964" s="866"/>
      <c r="H964" s="869" t="str">
        <f t="array" ref="H964">IF(ISERROR(INDEX(גיליון3!$U$13:$X$27,MATCH('דיווח פרטני'!G964,גיליון3!$T$13:$T$27,0),MATCH('דיווח פרטני'!C964,גיליון3!$U$12:$X$12,0)))," ", INDEX(גיליון3!$U$13:$X$27,MATCH('דיווח פרטני'!G964,גיליון3!$T$13:$T$27,0),MATCH('דיווח פרטני'!C964,גיליון3!$U$12:$X$12,0)))</f>
        <v xml:space="preserve"> </v>
      </c>
      <c r="I964" s="866"/>
      <c r="J964" s="866"/>
      <c r="K964" s="905"/>
    </row>
    <row r="965" spans="1:11" ht="19" thickBot="1" x14ac:dyDescent="0.5">
      <c r="A965" s="866"/>
      <c r="B965" s="866"/>
      <c r="C965" s="866"/>
      <c r="D965" s="866"/>
      <c r="E965" s="867"/>
      <c r="F965" s="866"/>
      <c r="G965" s="866"/>
      <c r="H965" s="869" t="str">
        <f t="array" ref="H965">IF(ISERROR(INDEX(גיליון3!$U$13:$X$27,MATCH('דיווח פרטני'!G965,גיליון3!$T$13:$T$27,0),MATCH('דיווח פרטני'!C965,גיליון3!$U$12:$X$12,0)))," ", INDEX(גיליון3!$U$13:$X$27,MATCH('דיווח פרטני'!G965,גיליון3!$T$13:$T$27,0),MATCH('דיווח פרטני'!C965,גיליון3!$U$12:$X$12,0)))</f>
        <v xml:space="preserve"> </v>
      </c>
      <c r="I965" s="866"/>
      <c r="J965" s="866"/>
      <c r="K965" s="905"/>
    </row>
    <row r="966" spans="1:11" ht="19" thickBot="1" x14ac:dyDescent="0.5">
      <c r="A966" s="866"/>
      <c r="B966" s="866"/>
      <c r="C966" s="866"/>
      <c r="D966" s="866"/>
      <c r="E966" s="867"/>
      <c r="F966" s="866"/>
      <c r="G966" s="866"/>
      <c r="H966" s="869" t="str">
        <f t="array" ref="H966">IF(ISERROR(INDEX(גיליון3!$U$13:$X$27,MATCH('דיווח פרטני'!G966,גיליון3!$T$13:$T$27,0),MATCH('דיווח פרטני'!C966,גיליון3!$U$12:$X$12,0)))," ", INDEX(גיליון3!$U$13:$X$27,MATCH('דיווח פרטני'!G966,גיליון3!$T$13:$T$27,0),MATCH('דיווח פרטני'!C966,גיליון3!$U$12:$X$12,0)))</f>
        <v xml:space="preserve"> </v>
      </c>
      <c r="I966" s="866"/>
      <c r="J966" s="866"/>
      <c r="K966" s="905"/>
    </row>
    <row r="967" spans="1:11" ht="19" thickBot="1" x14ac:dyDescent="0.5">
      <c r="A967" s="866"/>
      <c r="B967" s="866"/>
      <c r="C967" s="866"/>
      <c r="D967" s="866"/>
      <c r="E967" s="867"/>
      <c r="F967" s="866"/>
      <c r="G967" s="866"/>
      <c r="H967" s="869" t="str">
        <f t="array" ref="H967">IF(ISERROR(INDEX(גיליון3!$U$13:$X$27,MATCH('דיווח פרטני'!G967,גיליון3!$T$13:$T$27,0),MATCH('דיווח פרטני'!C967,גיליון3!$U$12:$X$12,0)))," ", INDEX(גיליון3!$U$13:$X$27,MATCH('דיווח פרטני'!G967,גיליון3!$T$13:$T$27,0),MATCH('דיווח פרטני'!C967,גיליון3!$U$12:$X$12,0)))</f>
        <v xml:space="preserve"> </v>
      </c>
      <c r="I967" s="866"/>
      <c r="J967" s="866"/>
      <c r="K967" s="905"/>
    </row>
    <row r="968" spans="1:11" ht="19" thickBot="1" x14ac:dyDescent="0.5">
      <c r="A968" s="866"/>
      <c r="B968" s="866"/>
      <c r="C968" s="866"/>
      <c r="D968" s="866"/>
      <c r="E968" s="867"/>
      <c r="F968" s="866"/>
      <c r="G968" s="866"/>
      <c r="H968" s="869" t="str">
        <f t="array" ref="H968">IF(ISERROR(INDEX(גיליון3!$U$13:$X$27,MATCH('דיווח פרטני'!G968,גיליון3!$T$13:$T$27,0),MATCH('דיווח פרטני'!C968,גיליון3!$U$12:$X$12,0)))," ", INDEX(גיליון3!$U$13:$X$27,MATCH('דיווח פרטני'!G968,גיליון3!$T$13:$T$27,0),MATCH('דיווח פרטני'!C968,גיליון3!$U$12:$X$12,0)))</f>
        <v xml:space="preserve"> </v>
      </c>
      <c r="I968" s="866"/>
      <c r="J968" s="866"/>
      <c r="K968" s="905"/>
    </row>
    <row r="969" spans="1:11" ht="19" thickBot="1" x14ac:dyDescent="0.5">
      <c r="A969" s="866"/>
      <c r="B969" s="866"/>
      <c r="C969" s="866"/>
      <c r="D969" s="866"/>
      <c r="E969" s="867"/>
      <c r="F969" s="866"/>
      <c r="G969" s="866"/>
      <c r="H969" s="869" t="str">
        <f t="array" ref="H969">IF(ISERROR(INDEX(גיליון3!$U$13:$X$27,MATCH('דיווח פרטני'!G969,גיליון3!$T$13:$T$27,0),MATCH('דיווח פרטני'!C969,גיליון3!$U$12:$X$12,0)))," ", INDEX(גיליון3!$U$13:$X$27,MATCH('דיווח פרטני'!G969,גיליון3!$T$13:$T$27,0),MATCH('דיווח פרטני'!C969,גיליון3!$U$12:$X$12,0)))</f>
        <v xml:space="preserve"> </v>
      </c>
      <c r="I969" s="866"/>
      <c r="J969" s="866"/>
      <c r="K969" s="905"/>
    </row>
    <row r="970" spans="1:11" ht="19" thickBot="1" x14ac:dyDescent="0.5">
      <c r="A970" s="866"/>
      <c r="B970" s="866"/>
      <c r="C970" s="866"/>
      <c r="D970" s="866"/>
      <c r="E970" s="867"/>
      <c r="F970" s="866"/>
      <c r="G970" s="866"/>
      <c r="H970" s="869" t="str">
        <f t="array" ref="H970">IF(ISERROR(INDEX(גיליון3!$U$13:$X$27,MATCH('דיווח פרטני'!G970,גיליון3!$T$13:$T$27,0),MATCH('דיווח פרטני'!C970,גיליון3!$U$12:$X$12,0)))," ", INDEX(גיליון3!$U$13:$X$27,MATCH('דיווח פרטני'!G970,גיליון3!$T$13:$T$27,0),MATCH('דיווח פרטני'!C970,גיליון3!$U$12:$X$12,0)))</f>
        <v xml:space="preserve"> </v>
      </c>
      <c r="I970" s="866"/>
      <c r="J970" s="866"/>
      <c r="K970" s="905"/>
    </row>
    <row r="971" spans="1:11" ht="19" thickBot="1" x14ac:dyDescent="0.5">
      <c r="A971" s="866"/>
      <c r="B971" s="866"/>
      <c r="C971" s="866"/>
      <c r="D971" s="866"/>
      <c r="E971" s="867"/>
      <c r="F971" s="866"/>
      <c r="G971" s="866"/>
      <c r="H971" s="869" t="str">
        <f t="array" ref="H971">IF(ISERROR(INDEX(גיליון3!$U$13:$X$27,MATCH('דיווח פרטני'!G971,גיליון3!$T$13:$T$27,0),MATCH('דיווח פרטני'!C971,גיליון3!$U$12:$X$12,0)))," ", INDEX(גיליון3!$U$13:$X$27,MATCH('דיווח פרטני'!G971,גיליון3!$T$13:$T$27,0),MATCH('דיווח פרטני'!C971,גיליון3!$U$12:$X$12,0)))</f>
        <v xml:space="preserve"> </v>
      </c>
      <c r="I971" s="866"/>
      <c r="J971" s="866"/>
      <c r="K971" s="905"/>
    </row>
    <row r="972" spans="1:11" ht="19" thickBot="1" x14ac:dyDescent="0.5">
      <c r="A972" s="866"/>
      <c r="B972" s="866"/>
      <c r="C972" s="866"/>
      <c r="D972" s="866"/>
      <c r="E972" s="867"/>
      <c r="F972" s="866"/>
      <c r="G972" s="866"/>
      <c r="H972" s="869" t="str">
        <f t="array" ref="H972">IF(ISERROR(INDEX(גיליון3!$U$13:$X$27,MATCH('דיווח פרטני'!G972,גיליון3!$T$13:$T$27,0),MATCH('דיווח פרטני'!C972,גיליון3!$U$12:$X$12,0)))," ", INDEX(גיליון3!$U$13:$X$27,MATCH('דיווח פרטני'!G972,גיליון3!$T$13:$T$27,0),MATCH('דיווח פרטני'!C972,גיליון3!$U$12:$X$12,0)))</f>
        <v xml:space="preserve"> </v>
      </c>
      <c r="I972" s="866"/>
      <c r="J972" s="866"/>
      <c r="K972" s="905"/>
    </row>
    <row r="973" spans="1:11" ht="19" thickBot="1" x14ac:dyDescent="0.5">
      <c r="A973" s="866"/>
      <c r="B973" s="866"/>
      <c r="C973" s="866"/>
      <c r="D973" s="866"/>
      <c r="E973" s="867"/>
      <c r="F973" s="866"/>
      <c r="G973" s="866"/>
      <c r="H973" s="869" t="str">
        <f t="array" ref="H973">IF(ISERROR(INDEX(גיליון3!$U$13:$X$27,MATCH('דיווח פרטני'!G973,גיליון3!$T$13:$T$27,0),MATCH('דיווח פרטני'!C973,גיליון3!$U$12:$X$12,0)))," ", INDEX(גיליון3!$U$13:$X$27,MATCH('דיווח פרטני'!G973,גיליון3!$T$13:$T$27,0),MATCH('דיווח פרטני'!C973,גיליון3!$U$12:$X$12,0)))</f>
        <v xml:space="preserve"> </v>
      </c>
      <c r="I973" s="866"/>
      <c r="J973" s="866"/>
      <c r="K973" s="905"/>
    </row>
    <row r="974" spans="1:11" ht="19" thickBot="1" x14ac:dyDescent="0.5">
      <c r="A974" s="866"/>
      <c r="B974" s="866"/>
      <c r="C974" s="866"/>
      <c r="D974" s="866"/>
      <c r="E974" s="867"/>
      <c r="F974" s="866"/>
      <c r="G974" s="866"/>
      <c r="H974" s="869" t="str">
        <f t="array" ref="H974">IF(ISERROR(INDEX(גיליון3!$U$13:$X$27,MATCH('דיווח פרטני'!G974,גיליון3!$T$13:$T$27,0),MATCH('דיווח פרטני'!C974,גיליון3!$U$12:$X$12,0)))," ", INDEX(גיליון3!$U$13:$X$27,MATCH('דיווח פרטני'!G974,גיליון3!$T$13:$T$27,0),MATCH('דיווח פרטני'!C974,גיליון3!$U$12:$X$12,0)))</f>
        <v xml:space="preserve"> </v>
      </c>
      <c r="I974" s="866"/>
      <c r="J974" s="866"/>
      <c r="K974" s="905"/>
    </row>
    <row r="975" spans="1:11" ht="19" thickBot="1" x14ac:dyDescent="0.5">
      <c r="A975" s="866"/>
      <c r="B975" s="866"/>
      <c r="C975" s="866"/>
      <c r="D975" s="866"/>
      <c r="E975" s="867"/>
      <c r="F975" s="866"/>
      <c r="G975" s="866"/>
      <c r="H975" s="869" t="str">
        <f t="array" ref="H975">IF(ISERROR(INDEX(גיליון3!$U$13:$X$27,MATCH('דיווח פרטני'!G975,גיליון3!$T$13:$T$27,0),MATCH('דיווח פרטני'!C975,גיליון3!$U$12:$X$12,0)))," ", INDEX(גיליון3!$U$13:$X$27,MATCH('דיווח פרטני'!G975,גיליון3!$T$13:$T$27,0),MATCH('דיווח פרטני'!C975,גיליון3!$U$12:$X$12,0)))</f>
        <v xml:space="preserve"> </v>
      </c>
      <c r="I975" s="866"/>
      <c r="J975" s="866"/>
      <c r="K975" s="905"/>
    </row>
    <row r="976" spans="1:11" ht="19" thickBot="1" x14ac:dyDescent="0.5">
      <c r="A976" s="866"/>
      <c r="B976" s="866"/>
      <c r="C976" s="866"/>
      <c r="D976" s="866"/>
      <c r="E976" s="867"/>
      <c r="F976" s="866"/>
      <c r="G976" s="866"/>
      <c r="H976" s="869" t="str">
        <f t="array" ref="H976">IF(ISERROR(INDEX(גיליון3!$U$13:$X$27,MATCH('דיווח פרטני'!G976,גיליון3!$T$13:$T$27,0),MATCH('דיווח פרטני'!C976,גיליון3!$U$12:$X$12,0)))," ", INDEX(גיליון3!$U$13:$X$27,MATCH('דיווח פרטני'!G976,גיליון3!$T$13:$T$27,0),MATCH('דיווח פרטני'!C976,גיליון3!$U$12:$X$12,0)))</f>
        <v xml:space="preserve"> </v>
      </c>
      <c r="I976" s="866"/>
      <c r="J976" s="866"/>
      <c r="K976" s="905"/>
    </row>
    <row r="977" spans="1:11" ht="19" thickBot="1" x14ac:dyDescent="0.5">
      <c r="A977" s="866"/>
      <c r="B977" s="866"/>
      <c r="C977" s="866"/>
      <c r="D977" s="866"/>
      <c r="E977" s="867"/>
      <c r="F977" s="866"/>
      <c r="G977" s="866"/>
      <c r="H977" s="869" t="str">
        <f t="array" ref="H977">IF(ISERROR(INDEX(גיליון3!$U$13:$X$27,MATCH('דיווח פרטני'!G977,גיליון3!$T$13:$T$27,0),MATCH('דיווח פרטני'!C977,גיליון3!$U$12:$X$12,0)))," ", INDEX(גיליון3!$U$13:$X$27,MATCH('דיווח פרטני'!G977,גיליון3!$T$13:$T$27,0),MATCH('דיווח פרטני'!C977,גיליון3!$U$12:$X$12,0)))</f>
        <v xml:space="preserve"> </v>
      </c>
      <c r="I977" s="866"/>
      <c r="J977" s="866"/>
      <c r="K977" s="905"/>
    </row>
    <row r="978" spans="1:11" ht="19" thickBot="1" x14ac:dyDescent="0.5">
      <c r="A978" s="866"/>
      <c r="B978" s="866"/>
      <c r="C978" s="866"/>
      <c r="D978" s="866"/>
      <c r="E978" s="867"/>
      <c r="F978" s="866"/>
      <c r="G978" s="866"/>
      <c r="H978" s="869" t="str">
        <f t="array" ref="H978">IF(ISERROR(INDEX(גיליון3!$U$13:$X$27,MATCH('דיווח פרטני'!G978,גיליון3!$T$13:$T$27,0),MATCH('דיווח פרטני'!C978,גיליון3!$U$12:$X$12,0)))," ", INDEX(גיליון3!$U$13:$X$27,MATCH('דיווח פרטני'!G978,גיליון3!$T$13:$T$27,0),MATCH('דיווח פרטני'!C978,גיליון3!$U$12:$X$12,0)))</f>
        <v xml:space="preserve"> </v>
      </c>
      <c r="I978" s="866"/>
      <c r="J978" s="866"/>
      <c r="K978" s="905"/>
    </row>
    <row r="979" spans="1:11" ht="19" thickBot="1" x14ac:dyDescent="0.5">
      <c r="A979" s="866"/>
      <c r="B979" s="866"/>
      <c r="C979" s="866"/>
      <c r="D979" s="866"/>
      <c r="E979" s="867"/>
      <c r="F979" s="866"/>
      <c r="G979" s="866"/>
      <c r="H979" s="869" t="str">
        <f t="array" ref="H979">IF(ISERROR(INDEX(גיליון3!$U$13:$X$27,MATCH('דיווח פרטני'!G979,גיליון3!$T$13:$T$27,0),MATCH('דיווח פרטני'!C979,גיליון3!$U$12:$X$12,0)))," ", INDEX(גיליון3!$U$13:$X$27,MATCH('דיווח פרטני'!G979,גיליון3!$T$13:$T$27,0),MATCH('דיווח פרטני'!C979,גיליון3!$U$12:$X$12,0)))</f>
        <v xml:space="preserve"> </v>
      </c>
      <c r="I979" s="866"/>
      <c r="J979" s="866"/>
      <c r="K979" s="905"/>
    </row>
    <row r="980" spans="1:11" ht="19" thickBot="1" x14ac:dyDescent="0.5">
      <c r="A980" s="866"/>
      <c r="B980" s="866"/>
      <c r="C980" s="866"/>
      <c r="D980" s="866"/>
      <c r="E980" s="867"/>
      <c r="F980" s="866"/>
      <c r="G980" s="866"/>
      <c r="H980" s="869" t="str">
        <f t="array" ref="H980">IF(ISERROR(INDEX(גיליון3!$U$13:$X$27,MATCH('דיווח פרטני'!G980,גיליון3!$T$13:$T$27,0),MATCH('דיווח פרטני'!C980,גיליון3!$U$12:$X$12,0)))," ", INDEX(גיליון3!$U$13:$X$27,MATCH('דיווח פרטני'!G980,גיליון3!$T$13:$T$27,0),MATCH('דיווח פרטני'!C980,גיליון3!$U$12:$X$12,0)))</f>
        <v xml:space="preserve"> </v>
      </c>
      <c r="I980" s="866"/>
      <c r="J980" s="866"/>
      <c r="K980" s="905"/>
    </row>
    <row r="981" spans="1:11" ht="19" thickBot="1" x14ac:dyDescent="0.5">
      <c r="A981" s="866"/>
      <c r="B981" s="866"/>
      <c r="C981" s="866"/>
      <c r="D981" s="866"/>
      <c r="E981" s="867"/>
      <c r="F981" s="866"/>
      <c r="G981" s="866"/>
      <c r="H981" s="869" t="str">
        <f t="array" ref="H981">IF(ISERROR(INDEX(גיליון3!$U$13:$X$27,MATCH('דיווח פרטני'!G981,גיליון3!$T$13:$T$27,0),MATCH('דיווח פרטני'!C981,גיליון3!$U$12:$X$12,0)))," ", INDEX(גיליון3!$U$13:$X$27,MATCH('דיווח פרטני'!G981,גיליון3!$T$13:$T$27,0),MATCH('דיווח פרטני'!C981,גיליון3!$U$12:$X$12,0)))</f>
        <v xml:space="preserve"> </v>
      </c>
      <c r="I981" s="866"/>
      <c r="J981" s="866"/>
      <c r="K981" s="905"/>
    </row>
    <row r="982" spans="1:11" ht="19" thickBot="1" x14ac:dyDescent="0.5">
      <c r="A982" s="866"/>
      <c r="B982" s="866"/>
      <c r="C982" s="866"/>
      <c r="D982" s="866"/>
      <c r="E982" s="867"/>
      <c r="F982" s="866"/>
      <c r="G982" s="866"/>
      <c r="H982" s="869" t="str">
        <f t="array" ref="H982">IF(ISERROR(INDEX(גיליון3!$U$13:$X$27,MATCH('דיווח פרטני'!G982,גיליון3!$T$13:$T$27,0),MATCH('דיווח פרטני'!C982,גיליון3!$U$12:$X$12,0)))," ", INDEX(גיליון3!$U$13:$X$27,MATCH('דיווח פרטני'!G982,גיליון3!$T$13:$T$27,0),MATCH('דיווח פרטני'!C982,גיליון3!$U$12:$X$12,0)))</f>
        <v xml:space="preserve"> </v>
      </c>
      <c r="I982" s="866"/>
      <c r="J982" s="866"/>
      <c r="K982" s="905"/>
    </row>
    <row r="983" spans="1:11" ht="19" thickBot="1" x14ac:dyDescent="0.5">
      <c r="A983" s="866"/>
      <c r="B983" s="866"/>
      <c r="C983" s="866"/>
      <c r="D983" s="866"/>
      <c r="E983" s="867"/>
      <c r="F983" s="866"/>
      <c r="G983" s="866"/>
      <c r="H983" s="869" t="str">
        <f t="array" ref="H983">IF(ISERROR(INDEX(גיליון3!$U$13:$X$27,MATCH('דיווח פרטני'!G983,גיליון3!$T$13:$T$27,0),MATCH('דיווח פרטני'!C983,גיליון3!$U$12:$X$12,0)))," ", INDEX(גיליון3!$U$13:$X$27,MATCH('דיווח פרטני'!G983,גיליון3!$T$13:$T$27,0),MATCH('דיווח פרטני'!C983,גיליון3!$U$12:$X$12,0)))</f>
        <v xml:space="preserve"> </v>
      </c>
      <c r="I983" s="866"/>
      <c r="J983" s="866"/>
      <c r="K983" s="905"/>
    </row>
    <row r="984" spans="1:11" ht="19" thickBot="1" x14ac:dyDescent="0.5">
      <c r="A984" s="866"/>
      <c r="B984" s="866"/>
      <c r="C984" s="866"/>
      <c r="D984" s="866"/>
      <c r="E984" s="867"/>
      <c r="F984" s="866"/>
      <c r="G984" s="866"/>
      <c r="H984" s="869" t="str">
        <f t="array" ref="H984">IF(ISERROR(INDEX(גיליון3!$U$13:$X$27,MATCH('דיווח פרטני'!G984,גיליון3!$T$13:$T$27,0),MATCH('דיווח פרטני'!C984,גיליון3!$U$12:$X$12,0)))," ", INDEX(גיליון3!$U$13:$X$27,MATCH('דיווח פרטני'!G984,גיליון3!$T$13:$T$27,0),MATCH('דיווח פרטני'!C984,גיליון3!$U$12:$X$12,0)))</f>
        <v xml:space="preserve"> </v>
      </c>
      <c r="I984" s="866"/>
      <c r="J984" s="866"/>
      <c r="K984" s="905"/>
    </row>
    <row r="985" spans="1:11" ht="19" thickBot="1" x14ac:dyDescent="0.5">
      <c r="A985" s="866"/>
      <c r="B985" s="866"/>
      <c r="C985" s="866"/>
      <c r="D985" s="866"/>
      <c r="E985" s="867"/>
      <c r="F985" s="866"/>
      <c r="G985" s="866"/>
      <c r="H985" s="869" t="str">
        <f t="array" ref="H985">IF(ISERROR(INDEX(גיליון3!$U$13:$X$27,MATCH('דיווח פרטני'!G985,גיליון3!$T$13:$T$27,0),MATCH('דיווח פרטני'!C985,גיליון3!$U$12:$X$12,0)))," ", INDEX(גיליון3!$U$13:$X$27,MATCH('דיווח פרטני'!G985,גיליון3!$T$13:$T$27,0),MATCH('דיווח פרטני'!C985,גיליון3!$U$12:$X$12,0)))</f>
        <v xml:space="preserve"> </v>
      </c>
      <c r="I985" s="866"/>
      <c r="J985" s="866"/>
      <c r="K985" s="905"/>
    </row>
    <row r="986" spans="1:11" ht="19" thickBot="1" x14ac:dyDescent="0.5">
      <c r="A986" s="866"/>
      <c r="B986" s="866"/>
      <c r="C986" s="866"/>
      <c r="D986" s="866"/>
      <c r="E986" s="867"/>
      <c r="F986" s="866"/>
      <c r="G986" s="866"/>
      <c r="H986" s="869" t="str">
        <f t="array" ref="H986">IF(ISERROR(INDEX(גיליון3!$U$13:$X$27,MATCH('דיווח פרטני'!G986,גיליון3!$T$13:$T$27,0),MATCH('דיווח פרטני'!C986,גיליון3!$U$12:$X$12,0)))," ", INDEX(גיליון3!$U$13:$X$27,MATCH('דיווח פרטני'!G986,גיליון3!$T$13:$T$27,0),MATCH('דיווח פרטני'!C986,גיליון3!$U$12:$X$12,0)))</f>
        <v xml:space="preserve"> </v>
      </c>
      <c r="I986" s="866"/>
      <c r="J986" s="866"/>
      <c r="K986" s="905"/>
    </row>
    <row r="987" spans="1:11" ht="19" thickBot="1" x14ac:dyDescent="0.5">
      <c r="A987" s="866"/>
      <c r="B987" s="866"/>
      <c r="C987" s="866"/>
      <c r="D987" s="866"/>
      <c r="E987" s="867"/>
      <c r="F987" s="866"/>
      <c r="G987" s="866"/>
      <c r="H987" s="869" t="str">
        <f t="array" ref="H987">IF(ISERROR(INDEX(גיליון3!$U$13:$X$27,MATCH('דיווח פרטני'!G987,גיליון3!$T$13:$T$27,0),MATCH('דיווח פרטני'!C987,גיליון3!$U$12:$X$12,0)))," ", INDEX(גיליון3!$U$13:$X$27,MATCH('דיווח פרטני'!G987,גיליון3!$T$13:$T$27,0),MATCH('דיווח פרטני'!C987,גיליון3!$U$12:$X$12,0)))</f>
        <v xml:space="preserve"> </v>
      </c>
      <c r="I987" s="866"/>
      <c r="J987" s="866"/>
      <c r="K987" s="905"/>
    </row>
    <row r="988" spans="1:11" ht="19" thickBot="1" x14ac:dyDescent="0.5">
      <c r="A988" s="866"/>
      <c r="B988" s="866"/>
      <c r="C988" s="866"/>
      <c r="D988" s="866"/>
      <c r="E988" s="867"/>
      <c r="F988" s="866"/>
      <c r="G988" s="866"/>
      <c r="H988" s="869" t="str">
        <f t="array" ref="H988">IF(ISERROR(INDEX(גיליון3!$U$13:$X$27,MATCH('דיווח פרטני'!G988,גיליון3!$T$13:$T$27,0),MATCH('דיווח פרטני'!C988,גיליון3!$U$12:$X$12,0)))," ", INDEX(גיליון3!$U$13:$X$27,MATCH('דיווח פרטני'!G988,גיליון3!$T$13:$T$27,0),MATCH('דיווח פרטני'!C988,גיליון3!$U$12:$X$12,0)))</f>
        <v xml:space="preserve"> </v>
      </c>
      <c r="I988" s="866"/>
      <c r="J988" s="866"/>
      <c r="K988" s="905"/>
    </row>
    <row r="989" spans="1:11" ht="19" thickBot="1" x14ac:dyDescent="0.5">
      <c r="A989" s="866"/>
      <c r="B989" s="866"/>
      <c r="C989" s="866"/>
      <c r="D989" s="866"/>
      <c r="E989" s="867"/>
      <c r="F989" s="866"/>
      <c r="G989" s="866"/>
      <c r="H989" s="869" t="str">
        <f t="array" ref="H989">IF(ISERROR(INDEX(גיליון3!$U$13:$X$27,MATCH('דיווח פרטני'!G989,גיליון3!$T$13:$T$27,0),MATCH('דיווח פרטני'!C989,גיליון3!$U$12:$X$12,0)))," ", INDEX(גיליון3!$U$13:$X$27,MATCH('דיווח פרטני'!G989,גיליון3!$T$13:$T$27,0),MATCH('דיווח פרטני'!C989,גיליון3!$U$12:$X$12,0)))</f>
        <v xml:space="preserve"> </v>
      </c>
      <c r="I989" s="866"/>
      <c r="J989" s="866"/>
      <c r="K989" s="905"/>
    </row>
    <row r="990" spans="1:11" ht="19" thickBot="1" x14ac:dyDescent="0.5">
      <c r="A990" s="866"/>
      <c r="B990" s="866"/>
      <c r="C990" s="866"/>
      <c r="D990" s="866"/>
      <c r="E990" s="867"/>
      <c r="F990" s="866"/>
      <c r="G990" s="866"/>
      <c r="H990" s="869" t="str">
        <f t="array" ref="H990">IF(ISERROR(INDEX(גיליון3!$U$13:$X$27,MATCH('דיווח פרטני'!G990,גיליון3!$T$13:$T$27,0),MATCH('דיווח פרטני'!C990,גיליון3!$U$12:$X$12,0)))," ", INDEX(גיליון3!$U$13:$X$27,MATCH('דיווח פרטני'!G990,גיליון3!$T$13:$T$27,0),MATCH('דיווח פרטני'!C990,גיליון3!$U$12:$X$12,0)))</f>
        <v xml:space="preserve"> </v>
      </c>
      <c r="I990" s="866"/>
      <c r="J990" s="866"/>
      <c r="K990" s="905"/>
    </row>
    <row r="991" spans="1:11" ht="19" thickBot="1" x14ac:dyDescent="0.5">
      <c r="A991" s="866"/>
      <c r="B991" s="866"/>
      <c r="C991" s="866"/>
      <c r="D991" s="866"/>
      <c r="E991" s="867"/>
      <c r="F991" s="866"/>
      <c r="G991" s="866"/>
      <c r="H991" s="869" t="str">
        <f t="array" ref="H991">IF(ISERROR(INDEX(גיליון3!$U$13:$X$27,MATCH('דיווח פרטני'!G991,גיליון3!$T$13:$T$27,0),MATCH('דיווח פרטני'!C991,גיליון3!$U$12:$X$12,0)))," ", INDEX(גיליון3!$U$13:$X$27,MATCH('דיווח פרטני'!G991,גיליון3!$T$13:$T$27,0),MATCH('דיווח פרטני'!C991,גיליון3!$U$12:$X$12,0)))</f>
        <v xml:space="preserve"> </v>
      </c>
      <c r="I991" s="866"/>
      <c r="J991" s="866"/>
      <c r="K991" s="905"/>
    </row>
    <row r="992" spans="1:11" ht="19" thickBot="1" x14ac:dyDescent="0.5">
      <c r="A992" s="866"/>
      <c r="B992" s="866"/>
      <c r="C992" s="866"/>
      <c r="D992" s="866"/>
      <c r="E992" s="867"/>
      <c r="F992" s="866"/>
      <c r="G992" s="866"/>
      <c r="H992" s="869" t="str">
        <f t="array" ref="H992">IF(ISERROR(INDEX(גיליון3!$U$13:$X$27,MATCH('דיווח פרטני'!G992,גיליון3!$T$13:$T$27,0),MATCH('דיווח פרטני'!C992,גיליון3!$U$12:$X$12,0)))," ", INDEX(גיליון3!$U$13:$X$27,MATCH('דיווח פרטני'!G992,גיליון3!$T$13:$T$27,0),MATCH('דיווח פרטני'!C992,גיליון3!$U$12:$X$12,0)))</f>
        <v xml:space="preserve"> </v>
      </c>
      <c r="I992" s="866"/>
      <c r="J992" s="866"/>
      <c r="K992" s="905"/>
    </row>
    <row r="993" spans="1:11" ht="19" thickBot="1" x14ac:dyDescent="0.5">
      <c r="A993" s="866"/>
      <c r="B993" s="866"/>
      <c r="C993" s="866"/>
      <c r="D993" s="866"/>
      <c r="E993" s="867"/>
      <c r="F993" s="866"/>
      <c r="G993" s="866"/>
      <c r="H993" s="869" t="str">
        <f t="array" ref="H993">IF(ISERROR(INDEX(גיליון3!$U$13:$X$27,MATCH('דיווח פרטני'!G993,גיליון3!$T$13:$T$27,0),MATCH('דיווח פרטני'!C993,גיליון3!$U$12:$X$12,0)))," ", INDEX(גיליון3!$U$13:$X$27,MATCH('דיווח פרטני'!G993,גיליון3!$T$13:$T$27,0),MATCH('דיווח פרטני'!C993,גיליון3!$U$12:$X$12,0)))</f>
        <v xml:space="preserve"> </v>
      </c>
      <c r="I993" s="866"/>
      <c r="J993" s="866"/>
      <c r="K993" s="905"/>
    </row>
    <row r="994" spans="1:11" ht="19" thickBot="1" x14ac:dyDescent="0.5">
      <c r="A994" s="866"/>
      <c r="B994" s="866"/>
      <c r="C994" s="866"/>
      <c r="D994" s="866"/>
      <c r="E994" s="867"/>
      <c r="F994" s="866"/>
      <c r="G994" s="866"/>
      <c r="H994" s="869" t="str">
        <f t="array" ref="H994">IF(ISERROR(INDEX(גיליון3!$U$13:$X$27,MATCH('דיווח פרטני'!G994,גיליון3!$T$13:$T$27,0),MATCH('דיווח פרטני'!C994,גיליון3!$U$12:$X$12,0)))," ", INDEX(גיליון3!$U$13:$X$27,MATCH('דיווח פרטני'!G994,גיליון3!$T$13:$T$27,0),MATCH('דיווח פרטני'!C994,גיליון3!$U$12:$X$12,0)))</f>
        <v xml:space="preserve"> </v>
      </c>
      <c r="I994" s="866"/>
      <c r="J994" s="866"/>
      <c r="K994" s="905"/>
    </row>
    <row r="995" spans="1:11" ht="19" thickBot="1" x14ac:dyDescent="0.5">
      <c r="A995" s="866"/>
      <c r="B995" s="866"/>
      <c r="C995" s="866"/>
      <c r="D995" s="866"/>
      <c r="E995" s="867"/>
      <c r="F995" s="866"/>
      <c r="G995" s="866"/>
      <c r="H995" s="869" t="str">
        <f t="array" ref="H995">IF(ISERROR(INDEX(גיליון3!$U$13:$X$27,MATCH('דיווח פרטני'!G995,גיליון3!$T$13:$T$27,0),MATCH('דיווח פרטני'!C995,גיליון3!$U$12:$X$12,0)))," ", INDEX(גיליון3!$U$13:$X$27,MATCH('דיווח פרטני'!G995,גיליון3!$T$13:$T$27,0),MATCH('דיווח פרטני'!C995,גיליון3!$U$12:$X$12,0)))</f>
        <v xml:space="preserve"> </v>
      </c>
      <c r="I995" s="866"/>
      <c r="J995" s="866"/>
      <c r="K995" s="905"/>
    </row>
    <row r="996" spans="1:11" ht="19" thickBot="1" x14ac:dyDescent="0.5">
      <c r="A996" s="866"/>
      <c r="B996" s="866"/>
      <c r="C996" s="866"/>
      <c r="D996" s="866"/>
      <c r="E996" s="867"/>
      <c r="F996" s="866"/>
      <c r="G996" s="866"/>
      <c r="H996" s="869" t="str">
        <f t="array" ref="H996">IF(ISERROR(INDEX(גיליון3!$U$13:$X$27,MATCH('דיווח פרטני'!G996,גיליון3!$T$13:$T$27,0),MATCH('דיווח פרטני'!C996,גיליון3!$U$12:$X$12,0)))," ", INDEX(גיליון3!$U$13:$X$27,MATCH('דיווח פרטני'!G996,גיליון3!$T$13:$T$27,0),MATCH('דיווח פרטני'!C996,גיליון3!$U$12:$X$12,0)))</f>
        <v xml:space="preserve"> </v>
      </c>
      <c r="I996" s="866"/>
      <c r="J996" s="866"/>
      <c r="K996" s="905"/>
    </row>
    <row r="997" spans="1:11" ht="19" thickBot="1" x14ac:dyDescent="0.5">
      <c r="A997" s="866"/>
      <c r="B997" s="866"/>
      <c r="C997" s="866"/>
      <c r="D997" s="866"/>
      <c r="E997" s="867"/>
      <c r="F997" s="866"/>
      <c r="G997" s="866"/>
      <c r="H997" s="869" t="str">
        <f t="array" ref="H997">IF(ISERROR(INDEX(גיליון3!$U$13:$X$27,MATCH('דיווח פרטני'!G997,גיליון3!$T$13:$T$27,0),MATCH('דיווח פרטני'!C997,גיליון3!$U$12:$X$12,0)))," ", INDEX(גיליון3!$U$13:$X$27,MATCH('דיווח פרטני'!G997,גיליון3!$T$13:$T$27,0),MATCH('דיווח פרטני'!C997,גיליון3!$U$12:$X$12,0)))</f>
        <v xml:space="preserve"> </v>
      </c>
      <c r="I997" s="866"/>
      <c r="J997" s="866"/>
      <c r="K997" s="905"/>
    </row>
    <row r="998" spans="1:11" ht="19" thickBot="1" x14ac:dyDescent="0.5">
      <c r="A998" s="866"/>
      <c r="B998" s="866"/>
      <c r="C998" s="866"/>
      <c r="D998" s="866"/>
      <c r="E998" s="867"/>
      <c r="F998" s="866"/>
      <c r="G998" s="866"/>
      <c r="H998" s="869" t="str">
        <f t="array" ref="H998">IF(ISERROR(INDEX(גיליון3!$U$13:$X$27,MATCH('דיווח פרטני'!G998,גיליון3!$T$13:$T$27,0),MATCH('דיווח פרטני'!C998,גיליון3!$U$12:$X$12,0)))," ", INDEX(גיליון3!$U$13:$X$27,MATCH('דיווח פרטני'!G998,גיליון3!$T$13:$T$27,0),MATCH('דיווח פרטני'!C998,גיליון3!$U$12:$X$12,0)))</f>
        <v xml:space="preserve"> </v>
      </c>
      <c r="I998" s="866"/>
      <c r="J998" s="866"/>
      <c r="K998" s="905"/>
    </row>
    <row r="999" spans="1:11" ht="19" thickBot="1" x14ac:dyDescent="0.5">
      <c r="A999" s="866"/>
      <c r="B999" s="866"/>
      <c r="C999" s="866"/>
      <c r="D999" s="866"/>
      <c r="E999" s="867"/>
      <c r="F999" s="866"/>
      <c r="G999" s="866"/>
      <c r="H999" s="869" t="str">
        <f t="array" ref="H999">IF(ISERROR(INDEX(גיליון3!$U$13:$X$27,MATCH('דיווח פרטני'!G999,גיליון3!$T$13:$T$27,0),MATCH('דיווח פרטני'!C999,גיליון3!$U$12:$X$12,0)))," ", INDEX(גיליון3!$U$13:$X$27,MATCH('דיווח פרטני'!G999,גיליון3!$T$13:$T$27,0),MATCH('דיווח פרטני'!C999,גיליון3!$U$12:$X$12,0)))</f>
        <v xml:space="preserve"> </v>
      </c>
      <c r="I999" s="866"/>
      <c r="J999" s="866"/>
      <c r="K999" s="905"/>
    </row>
    <row r="1000" spans="1:11" ht="19" thickBot="1" x14ac:dyDescent="0.5">
      <c r="A1000" s="866"/>
      <c r="B1000" s="866"/>
      <c r="C1000" s="866"/>
      <c r="D1000" s="866"/>
      <c r="E1000" s="867"/>
      <c r="F1000" s="866"/>
      <c r="G1000" s="866"/>
      <c r="H1000" s="869" t="str">
        <f t="array" ref="H1000">IF(ISERROR(INDEX(גיליון3!$U$13:$X$27,MATCH('דיווח פרטני'!G1000,גיליון3!$T$13:$T$27,0),MATCH('דיווח פרטני'!C1000,גיליון3!$U$12:$X$12,0)))," ", INDEX(גיליון3!$U$13:$X$27,MATCH('דיווח פרטני'!G1000,גיליון3!$T$13:$T$27,0),MATCH('דיווח פרטני'!C1000,גיליון3!$U$12:$X$12,0)))</f>
        <v xml:space="preserve"> </v>
      </c>
      <c r="I1000" s="866"/>
      <c r="J1000" s="866"/>
      <c r="K1000" s="905"/>
    </row>
    <row r="1001" spans="1:11" ht="19" thickBot="1" x14ac:dyDescent="0.5">
      <c r="A1001" s="866"/>
      <c r="B1001" s="866"/>
      <c r="C1001" s="866"/>
      <c r="D1001" s="866"/>
      <c r="E1001" s="867"/>
      <c r="F1001" s="866"/>
      <c r="G1001" s="866"/>
      <c r="H1001" s="869" t="str">
        <f t="array" ref="H1001">IF(ISERROR(INDEX(גיליון3!$U$13:$X$27,MATCH('דיווח פרטני'!G1001,גיליון3!$T$13:$T$27,0),MATCH('דיווח פרטני'!C1001,גיליון3!$U$12:$X$12,0)))," ", INDEX(גיליון3!$U$13:$X$27,MATCH('דיווח פרטני'!G1001,גיליון3!$T$13:$T$27,0),MATCH('דיווח פרטני'!C1001,גיליון3!$U$12:$X$12,0)))</f>
        <v xml:space="preserve"> </v>
      </c>
      <c r="I1001" s="866"/>
      <c r="J1001" s="866"/>
      <c r="K1001" s="905"/>
    </row>
    <row r="1002" spans="1:11" ht="19" thickBot="1" x14ac:dyDescent="0.5">
      <c r="A1002" s="866"/>
      <c r="B1002" s="866"/>
      <c r="C1002" s="866"/>
      <c r="D1002" s="866"/>
      <c r="E1002" s="867"/>
      <c r="F1002" s="866"/>
      <c r="G1002" s="866"/>
      <c r="H1002" s="869" t="str">
        <f t="array" ref="H1002">IF(ISERROR(INDEX(גיליון3!$U$13:$X$27,MATCH('דיווח פרטני'!G1002,גיליון3!$T$13:$T$27,0),MATCH('דיווח פרטני'!C1002,גיליון3!$U$12:$X$12,0)))," ", INDEX(גיליון3!$U$13:$X$27,MATCH('דיווח פרטני'!G1002,גיליון3!$T$13:$T$27,0),MATCH('דיווח פרטני'!C1002,גיליון3!$U$12:$X$12,0)))</f>
        <v xml:space="preserve"> </v>
      </c>
      <c r="I1002" s="866"/>
      <c r="J1002" s="866"/>
      <c r="K1002" s="905"/>
    </row>
    <row r="1003" spans="1:11" ht="19" thickBot="1" x14ac:dyDescent="0.5">
      <c r="A1003" s="866"/>
      <c r="B1003" s="866"/>
      <c r="C1003" s="866"/>
      <c r="D1003" s="866"/>
      <c r="E1003" s="867"/>
      <c r="F1003" s="866"/>
      <c r="G1003" s="866"/>
      <c r="H1003" s="869" t="str">
        <f t="array" ref="H1003">IF(ISERROR(INDEX(גיליון3!$U$13:$X$27,MATCH('דיווח פרטני'!G1003,גיליון3!$T$13:$T$27,0),MATCH('דיווח פרטני'!C1003,גיליון3!$U$12:$X$12,0)))," ", INDEX(גיליון3!$U$13:$X$27,MATCH('דיווח פרטני'!G1003,גיליון3!$T$13:$T$27,0),MATCH('דיווח פרטני'!C1003,גיליון3!$U$12:$X$12,0)))</f>
        <v xml:space="preserve"> </v>
      </c>
      <c r="I1003" s="866"/>
      <c r="J1003" s="866"/>
      <c r="K1003" s="905"/>
    </row>
    <row r="1004" spans="1:11" ht="19" thickBot="1" x14ac:dyDescent="0.5">
      <c r="A1004" s="866"/>
      <c r="B1004" s="866"/>
      <c r="C1004" s="866"/>
      <c r="D1004" s="866"/>
      <c r="E1004" s="867"/>
      <c r="F1004" s="866"/>
      <c r="G1004" s="866"/>
      <c r="H1004" s="869" t="str">
        <f t="array" ref="H1004">IF(ISERROR(INDEX(גיליון3!$U$13:$X$27,MATCH('דיווח פרטני'!G1004,גיליון3!$T$13:$T$27,0),MATCH('דיווח פרטני'!C1004,גיליון3!$U$12:$X$12,0)))," ", INDEX(גיליון3!$U$13:$X$27,MATCH('דיווח פרטני'!G1004,גיליון3!$T$13:$T$27,0),MATCH('דיווח פרטני'!C1004,גיליון3!$U$12:$X$12,0)))</f>
        <v xml:space="preserve"> </v>
      </c>
      <c r="I1004" s="866"/>
      <c r="J1004" s="866"/>
      <c r="K1004" s="905"/>
    </row>
    <row r="1005" spans="1:11" ht="19" thickBot="1" x14ac:dyDescent="0.5">
      <c r="A1005" s="866"/>
      <c r="B1005" s="866"/>
      <c r="C1005" s="866"/>
      <c r="D1005" s="866"/>
      <c r="E1005" s="867"/>
      <c r="F1005" s="866"/>
      <c r="G1005" s="866"/>
      <c r="H1005" s="869" t="str">
        <f t="array" ref="H1005">IF(ISERROR(INDEX(גיליון3!$U$13:$X$27,MATCH('דיווח פרטני'!G1005,גיליון3!$T$13:$T$27,0),MATCH('דיווח פרטני'!C1005,גיליון3!$U$12:$X$12,0)))," ", INDEX(גיליון3!$U$13:$X$27,MATCH('דיווח פרטני'!G1005,גיליון3!$T$13:$T$27,0),MATCH('דיווח פרטני'!C1005,גיליון3!$U$12:$X$12,0)))</f>
        <v xml:space="preserve"> </v>
      </c>
      <c r="I1005" s="866"/>
      <c r="J1005" s="866"/>
      <c r="K1005" s="905"/>
    </row>
    <row r="1006" spans="1:11" ht="19" thickBot="1" x14ac:dyDescent="0.5">
      <c r="A1006" s="866"/>
      <c r="B1006" s="866"/>
      <c r="C1006" s="866"/>
      <c r="D1006" s="866"/>
      <c r="E1006" s="867"/>
      <c r="F1006" s="866"/>
      <c r="G1006" s="866"/>
      <c r="H1006" s="869" t="str">
        <f t="array" ref="H1006">IF(ISERROR(INDEX(גיליון3!$U$13:$X$27,MATCH('דיווח פרטני'!G1006,גיליון3!$T$13:$T$27,0),MATCH('דיווח פרטני'!C1006,גיליון3!$U$12:$X$12,0)))," ", INDEX(גיליון3!$U$13:$X$27,MATCH('דיווח פרטני'!G1006,גיליון3!$T$13:$T$27,0),MATCH('דיווח פרטני'!C1006,גיליון3!$U$12:$X$12,0)))</f>
        <v xml:space="preserve"> </v>
      </c>
      <c r="I1006" s="866"/>
      <c r="J1006" s="866"/>
      <c r="K1006" s="905"/>
    </row>
    <row r="1007" spans="1:11" ht="19" thickBot="1" x14ac:dyDescent="0.5">
      <c r="A1007" s="866"/>
      <c r="B1007" s="866"/>
      <c r="C1007" s="866"/>
      <c r="D1007" s="866"/>
      <c r="E1007" s="867"/>
      <c r="F1007" s="866"/>
      <c r="G1007" s="866"/>
      <c r="H1007" s="869" t="str">
        <f t="array" ref="H1007">IF(ISERROR(INDEX(גיליון3!$U$13:$X$27,MATCH('דיווח פרטני'!G1007,גיליון3!$T$13:$T$27,0),MATCH('דיווח פרטני'!C1007,גיליון3!$U$12:$X$12,0)))," ", INDEX(גיליון3!$U$13:$X$27,MATCH('דיווח פרטני'!G1007,גיליון3!$T$13:$T$27,0),MATCH('דיווח פרטני'!C1007,גיליון3!$U$12:$X$12,0)))</f>
        <v xml:space="preserve"> </v>
      </c>
      <c r="I1007" s="866"/>
      <c r="J1007" s="866"/>
      <c r="K1007" s="905"/>
    </row>
    <row r="1008" spans="1:11" ht="19" thickBot="1" x14ac:dyDescent="0.5">
      <c r="A1008" s="866"/>
      <c r="B1008" s="866"/>
      <c r="C1008" s="866"/>
      <c r="D1008" s="866"/>
      <c r="E1008" s="867"/>
      <c r="F1008" s="866"/>
      <c r="G1008" s="866"/>
      <c r="H1008" s="869" t="str">
        <f t="array" ref="H1008">IF(ISERROR(INDEX(גיליון3!$U$13:$X$27,MATCH('דיווח פרטני'!G1008,גיליון3!$T$13:$T$27,0),MATCH('דיווח פרטני'!C1008,גיליון3!$U$12:$X$12,0)))," ", INDEX(גיליון3!$U$13:$X$27,MATCH('דיווח פרטני'!G1008,גיליון3!$T$13:$T$27,0),MATCH('דיווח פרטני'!C1008,גיליון3!$U$12:$X$12,0)))</f>
        <v xml:space="preserve"> </v>
      </c>
      <c r="I1008" s="866"/>
      <c r="J1008" s="866"/>
      <c r="K1008" s="905"/>
    </row>
    <row r="1009" spans="1:11" ht="19" thickBot="1" x14ac:dyDescent="0.5">
      <c r="A1009" s="866"/>
      <c r="B1009" s="866"/>
      <c r="C1009" s="866"/>
      <c r="D1009" s="866"/>
      <c r="E1009" s="867"/>
      <c r="F1009" s="866"/>
      <c r="G1009" s="866"/>
      <c r="H1009" s="869" t="str">
        <f t="array" ref="H1009">IF(ISERROR(INDEX(גיליון3!$U$13:$X$27,MATCH('דיווח פרטני'!G1009,גיליון3!$T$13:$T$27,0),MATCH('דיווח פרטני'!C1009,גיליון3!$U$12:$X$12,0)))," ", INDEX(גיליון3!$U$13:$X$27,MATCH('דיווח פרטני'!G1009,גיליון3!$T$13:$T$27,0),MATCH('דיווח פרטני'!C1009,גיליון3!$U$12:$X$12,0)))</f>
        <v xml:space="preserve"> </v>
      </c>
      <c r="I1009" s="866"/>
      <c r="J1009" s="866"/>
      <c r="K1009" s="905"/>
    </row>
    <row r="1010" spans="1:11" ht="19" thickBot="1" x14ac:dyDescent="0.5">
      <c r="A1010" s="866"/>
      <c r="B1010" s="866"/>
      <c r="C1010" s="866"/>
      <c r="D1010" s="866"/>
      <c r="E1010" s="867"/>
      <c r="F1010" s="866"/>
      <c r="G1010" s="866"/>
      <c r="H1010" s="869" t="str">
        <f t="array" ref="H1010">IF(ISERROR(INDEX(גיליון3!$U$13:$X$27,MATCH('דיווח פרטני'!G1010,גיליון3!$T$13:$T$27,0),MATCH('דיווח פרטני'!C1010,גיליון3!$U$12:$X$12,0)))," ", INDEX(גיליון3!$U$13:$X$27,MATCH('דיווח פרטני'!G1010,גיליון3!$T$13:$T$27,0),MATCH('דיווח פרטני'!C1010,גיליון3!$U$12:$X$12,0)))</f>
        <v xml:space="preserve"> </v>
      </c>
      <c r="I1010" s="866"/>
      <c r="J1010" s="866"/>
      <c r="K1010" s="905"/>
    </row>
    <row r="1011" spans="1:11" ht="19" thickBot="1" x14ac:dyDescent="0.5">
      <c r="A1011" s="866"/>
      <c r="B1011" s="866"/>
      <c r="C1011" s="866"/>
      <c r="D1011" s="866"/>
      <c r="E1011" s="867"/>
      <c r="F1011" s="866"/>
      <c r="G1011" s="866"/>
      <c r="H1011" s="869" t="str">
        <f t="array" ref="H1011">IF(ISERROR(INDEX(גיליון3!$U$13:$X$27,MATCH('דיווח פרטני'!G1011,גיליון3!$T$13:$T$27,0),MATCH('דיווח פרטני'!C1011,גיליון3!$U$12:$X$12,0)))," ", INDEX(גיליון3!$U$13:$X$27,MATCH('דיווח פרטני'!G1011,גיליון3!$T$13:$T$27,0),MATCH('דיווח פרטני'!C1011,גיליון3!$U$12:$X$12,0)))</f>
        <v xml:space="preserve"> </v>
      </c>
      <c r="I1011" s="866"/>
      <c r="J1011" s="866"/>
      <c r="K1011" s="905"/>
    </row>
    <row r="1012" spans="1:11" ht="19" thickBot="1" x14ac:dyDescent="0.5">
      <c r="A1012" s="866"/>
      <c r="B1012" s="866"/>
      <c r="C1012" s="866"/>
      <c r="D1012" s="866"/>
      <c r="E1012" s="867"/>
      <c r="F1012" s="866"/>
      <c r="G1012" s="866"/>
      <c r="H1012" s="869" t="str">
        <f t="array" ref="H1012">IF(ISERROR(INDEX(גיליון3!$U$13:$X$27,MATCH('דיווח פרטני'!G1012,גיליון3!$T$13:$T$27,0),MATCH('דיווח פרטני'!C1012,גיליון3!$U$12:$X$12,0)))," ", INDEX(גיליון3!$U$13:$X$27,MATCH('דיווח פרטני'!G1012,גיליון3!$T$13:$T$27,0),MATCH('דיווח פרטני'!C1012,גיליון3!$U$12:$X$12,0)))</f>
        <v xml:space="preserve"> </v>
      </c>
      <c r="I1012" s="866"/>
      <c r="J1012" s="866"/>
      <c r="K1012" s="905"/>
    </row>
    <row r="1013" spans="1:11" ht="19" thickBot="1" x14ac:dyDescent="0.5">
      <c r="A1013" s="866"/>
      <c r="B1013" s="866"/>
      <c r="C1013" s="866"/>
      <c r="D1013" s="866"/>
      <c r="E1013" s="867"/>
      <c r="F1013" s="866"/>
      <c r="G1013" s="866"/>
      <c r="H1013" s="869" t="str">
        <f t="array" ref="H1013">IF(ISERROR(INDEX(גיליון3!$U$13:$X$27,MATCH('דיווח פרטני'!G1013,גיליון3!$T$13:$T$27,0),MATCH('דיווח פרטני'!C1013,גיליון3!$U$12:$X$12,0)))," ", INDEX(גיליון3!$U$13:$X$27,MATCH('דיווח פרטני'!G1013,גיליון3!$T$13:$T$27,0),MATCH('דיווח פרטני'!C1013,גיליון3!$U$12:$X$12,0)))</f>
        <v xml:space="preserve"> </v>
      </c>
      <c r="I1013" s="866"/>
      <c r="J1013" s="866"/>
      <c r="K1013" s="905"/>
    </row>
    <row r="1014" spans="1:11" ht="19" thickBot="1" x14ac:dyDescent="0.5">
      <c r="A1014" s="866"/>
      <c r="B1014" s="866"/>
      <c r="C1014" s="866"/>
      <c r="D1014" s="866"/>
      <c r="E1014" s="867"/>
      <c r="F1014" s="866"/>
      <c r="G1014" s="866"/>
      <c r="H1014" s="869" t="str">
        <f t="array" ref="H1014">IF(ISERROR(INDEX(גיליון3!$U$13:$X$27,MATCH('דיווח פרטני'!G1014,גיליון3!$T$13:$T$27,0),MATCH('דיווח פרטני'!C1014,גיליון3!$U$12:$X$12,0)))," ", INDEX(גיליון3!$U$13:$X$27,MATCH('דיווח פרטני'!G1014,גיליון3!$T$13:$T$27,0),MATCH('דיווח פרטני'!C1014,גיליון3!$U$12:$X$12,0)))</f>
        <v xml:space="preserve"> </v>
      </c>
      <c r="I1014" s="866"/>
      <c r="J1014" s="866"/>
      <c r="K1014" s="905"/>
    </row>
    <row r="1015" spans="1:11" ht="19" thickBot="1" x14ac:dyDescent="0.5">
      <c r="A1015" s="866"/>
      <c r="B1015" s="866"/>
      <c r="C1015" s="866"/>
      <c r="D1015" s="866"/>
      <c r="E1015" s="867"/>
      <c r="F1015" s="866"/>
      <c r="G1015" s="866"/>
      <c r="H1015" s="869" t="str">
        <f t="array" ref="H1015">IF(ISERROR(INDEX(גיליון3!$U$13:$X$27,MATCH('דיווח פרטני'!G1015,גיליון3!$T$13:$T$27,0),MATCH('דיווח פרטני'!C1015,גיליון3!$U$12:$X$12,0)))," ", INDEX(גיליון3!$U$13:$X$27,MATCH('דיווח פרטני'!G1015,גיליון3!$T$13:$T$27,0),MATCH('דיווח פרטני'!C1015,גיליון3!$U$12:$X$12,0)))</f>
        <v xml:space="preserve"> </v>
      </c>
      <c r="I1015" s="866"/>
      <c r="J1015" s="866"/>
      <c r="K1015" s="905"/>
    </row>
    <row r="1016" spans="1:11" ht="19" thickBot="1" x14ac:dyDescent="0.5">
      <c r="A1016" s="866"/>
      <c r="B1016" s="866"/>
      <c r="C1016" s="866"/>
      <c r="D1016" s="866"/>
      <c r="E1016" s="867"/>
      <c r="F1016" s="866"/>
      <c r="G1016" s="866"/>
      <c r="H1016" s="869" t="str">
        <f t="array" ref="H1016">IF(ISERROR(INDEX(גיליון3!$U$13:$X$27,MATCH('דיווח פרטני'!G1016,גיליון3!$T$13:$T$27,0),MATCH('דיווח פרטני'!C1016,גיליון3!$U$12:$X$12,0)))," ", INDEX(גיליון3!$U$13:$X$27,MATCH('דיווח פרטני'!G1016,גיליון3!$T$13:$T$27,0),MATCH('דיווח פרטני'!C1016,גיליון3!$U$12:$X$12,0)))</f>
        <v xml:space="preserve"> </v>
      </c>
      <c r="I1016" s="866"/>
      <c r="J1016" s="866"/>
      <c r="K1016" s="905"/>
    </row>
    <row r="1017" spans="1:11" ht="19" thickBot="1" x14ac:dyDescent="0.5">
      <c r="A1017" s="866"/>
      <c r="B1017" s="866"/>
      <c r="C1017" s="866"/>
      <c r="D1017" s="866"/>
      <c r="E1017" s="867"/>
      <c r="F1017" s="866"/>
      <c r="G1017" s="866"/>
      <c r="H1017" s="869" t="str">
        <f t="array" ref="H1017">IF(ISERROR(INDEX(גיליון3!$U$13:$X$27,MATCH('דיווח פרטני'!G1017,גיליון3!$T$13:$T$27,0),MATCH('דיווח פרטני'!C1017,גיליון3!$U$12:$X$12,0)))," ", INDEX(גיליון3!$U$13:$X$27,MATCH('דיווח פרטני'!G1017,גיליון3!$T$13:$T$27,0),MATCH('דיווח פרטני'!C1017,גיליון3!$U$12:$X$12,0)))</f>
        <v xml:space="preserve"> </v>
      </c>
      <c r="I1017" s="866"/>
      <c r="J1017" s="866"/>
      <c r="K1017" s="905"/>
    </row>
    <row r="1018" spans="1:11" ht="19" thickBot="1" x14ac:dyDescent="0.5">
      <c r="A1018" s="866"/>
      <c r="B1018" s="866"/>
      <c r="C1018" s="866"/>
      <c r="D1018" s="866"/>
      <c r="E1018" s="867"/>
      <c r="F1018" s="866"/>
      <c r="G1018" s="866"/>
      <c r="H1018" s="869" t="str">
        <f t="array" ref="H1018">IF(ISERROR(INDEX(גיליון3!$U$13:$X$27,MATCH('דיווח פרטני'!G1018,גיליון3!$T$13:$T$27,0),MATCH('דיווח פרטני'!C1018,גיליון3!$U$12:$X$12,0)))," ", INDEX(גיליון3!$U$13:$X$27,MATCH('דיווח פרטני'!G1018,גיליון3!$T$13:$T$27,0),MATCH('דיווח פרטני'!C1018,גיליון3!$U$12:$X$12,0)))</f>
        <v xml:space="preserve"> </v>
      </c>
      <c r="I1018" s="866"/>
      <c r="J1018" s="866"/>
      <c r="K1018" s="905"/>
    </row>
    <row r="1019" spans="1:11" ht="19" thickBot="1" x14ac:dyDescent="0.5">
      <c r="A1019" s="866"/>
      <c r="B1019" s="866"/>
      <c r="C1019" s="866"/>
      <c r="D1019" s="866"/>
      <c r="E1019" s="867"/>
      <c r="F1019" s="866"/>
      <c r="G1019" s="866"/>
      <c r="H1019" s="869" t="str">
        <f t="array" ref="H1019">IF(ISERROR(INDEX(גיליון3!$U$13:$X$27,MATCH('דיווח פרטני'!G1019,גיליון3!$T$13:$T$27,0),MATCH('דיווח פרטני'!C1019,גיליון3!$U$12:$X$12,0)))," ", INDEX(גיליון3!$U$13:$X$27,MATCH('דיווח פרטני'!G1019,גיליון3!$T$13:$T$27,0),MATCH('דיווח פרטני'!C1019,גיליון3!$U$12:$X$12,0)))</f>
        <v xml:space="preserve"> </v>
      </c>
      <c r="I1019" s="866"/>
      <c r="J1019" s="866"/>
      <c r="K1019" s="905"/>
    </row>
    <row r="1020" spans="1:11" ht="19" thickBot="1" x14ac:dyDescent="0.5">
      <c r="A1020" s="866"/>
      <c r="B1020" s="866"/>
      <c r="C1020" s="866"/>
      <c r="D1020" s="866"/>
      <c r="E1020" s="867"/>
      <c r="F1020" s="866"/>
      <c r="G1020" s="866"/>
      <c r="H1020" s="869" t="str">
        <f t="array" ref="H1020">IF(ISERROR(INDEX(גיליון3!$U$13:$X$27,MATCH('דיווח פרטני'!G1020,גיליון3!$T$13:$T$27,0),MATCH('דיווח פרטני'!C1020,גיליון3!$U$12:$X$12,0)))," ", INDEX(גיליון3!$U$13:$X$27,MATCH('דיווח פרטני'!G1020,גיליון3!$T$13:$T$27,0),MATCH('דיווח פרטני'!C1020,גיליון3!$U$12:$X$12,0)))</f>
        <v xml:space="preserve"> </v>
      </c>
      <c r="I1020" s="866"/>
      <c r="J1020" s="866"/>
      <c r="K1020" s="905"/>
    </row>
    <row r="1021" spans="1:11" ht="19" thickBot="1" x14ac:dyDescent="0.5">
      <c r="A1021" s="866"/>
      <c r="B1021" s="866"/>
      <c r="C1021" s="866"/>
      <c r="D1021" s="866"/>
      <c r="E1021" s="867"/>
      <c r="F1021" s="866"/>
      <c r="G1021" s="866"/>
      <c r="H1021" s="869" t="str">
        <f t="array" ref="H1021">IF(ISERROR(INDEX(גיליון3!$U$13:$X$27,MATCH('דיווח פרטני'!G1021,גיליון3!$T$13:$T$27,0),MATCH('דיווח פרטני'!C1021,גיליון3!$U$12:$X$12,0)))," ", INDEX(גיליון3!$U$13:$X$27,MATCH('דיווח פרטני'!G1021,גיליון3!$T$13:$T$27,0),MATCH('דיווח פרטני'!C1021,גיליון3!$U$12:$X$12,0)))</f>
        <v xml:space="preserve"> </v>
      </c>
      <c r="I1021" s="866"/>
      <c r="J1021" s="866"/>
      <c r="K1021" s="905"/>
    </row>
    <row r="1022" spans="1:11" ht="19" thickBot="1" x14ac:dyDescent="0.5">
      <c r="A1022" s="866"/>
      <c r="B1022" s="866"/>
      <c r="C1022" s="866"/>
      <c r="D1022" s="866"/>
      <c r="E1022" s="867"/>
      <c r="F1022" s="866"/>
      <c r="G1022" s="866"/>
      <c r="H1022" s="869" t="str">
        <f t="array" ref="H1022">IF(ISERROR(INDEX(גיליון3!$U$13:$X$27,MATCH('דיווח פרטני'!G1022,גיליון3!$T$13:$T$27,0),MATCH('דיווח פרטני'!C1022,גיליון3!$U$12:$X$12,0)))," ", INDEX(גיליון3!$U$13:$X$27,MATCH('דיווח פרטני'!G1022,גיליון3!$T$13:$T$27,0),MATCH('דיווח פרטני'!C1022,גיליון3!$U$12:$X$12,0)))</f>
        <v xml:space="preserve"> </v>
      </c>
      <c r="I1022" s="866"/>
      <c r="J1022" s="866"/>
      <c r="K1022" s="905"/>
    </row>
    <row r="1023" spans="1:11" ht="19" thickBot="1" x14ac:dyDescent="0.5">
      <c r="A1023" s="866"/>
      <c r="B1023" s="866"/>
      <c r="C1023" s="866"/>
      <c r="D1023" s="866"/>
      <c r="E1023" s="867"/>
      <c r="F1023" s="866"/>
      <c r="G1023" s="866"/>
      <c r="H1023" s="869" t="str">
        <f t="array" ref="H1023">IF(ISERROR(INDEX(גיליון3!$U$13:$X$27,MATCH('דיווח פרטני'!G1023,גיליון3!$T$13:$T$27,0),MATCH('דיווח פרטני'!C1023,גיליון3!$U$12:$X$12,0)))," ", INDEX(גיליון3!$U$13:$X$27,MATCH('דיווח פרטני'!G1023,גיליון3!$T$13:$T$27,0),MATCH('דיווח פרטני'!C1023,גיליון3!$U$12:$X$12,0)))</f>
        <v xml:space="preserve"> </v>
      </c>
      <c r="I1023" s="866"/>
      <c r="J1023" s="866"/>
      <c r="K1023" s="905"/>
    </row>
    <row r="1024" spans="1:11" ht="19" thickBot="1" x14ac:dyDescent="0.5">
      <c r="A1024" s="866"/>
      <c r="B1024" s="866"/>
      <c r="C1024" s="866"/>
      <c r="D1024" s="866"/>
      <c r="E1024" s="867"/>
      <c r="F1024" s="866"/>
      <c r="G1024" s="866"/>
      <c r="H1024" s="869" t="str">
        <f t="array" ref="H1024">IF(ISERROR(INDEX(גיליון3!$U$13:$X$27,MATCH('דיווח פרטני'!G1024,גיליון3!$T$13:$T$27,0),MATCH('דיווח פרטני'!C1024,גיליון3!$U$12:$X$12,0)))," ", INDEX(גיליון3!$U$13:$X$27,MATCH('דיווח פרטני'!G1024,גיליון3!$T$13:$T$27,0),MATCH('דיווח פרטני'!C1024,גיליון3!$U$12:$X$12,0)))</f>
        <v xml:space="preserve"> </v>
      </c>
      <c r="I1024" s="866"/>
      <c r="J1024" s="866"/>
      <c r="K1024" s="905"/>
    </row>
    <row r="1025" spans="1:11" ht="19" thickBot="1" x14ac:dyDescent="0.5">
      <c r="A1025" s="866"/>
      <c r="B1025" s="866"/>
      <c r="C1025" s="866"/>
      <c r="D1025" s="866"/>
      <c r="E1025" s="867"/>
      <c r="F1025" s="866"/>
      <c r="G1025" s="866"/>
      <c r="H1025" s="869" t="str">
        <f t="array" ref="H1025">IF(ISERROR(INDEX(גיליון3!$U$13:$X$27,MATCH('דיווח פרטני'!G1025,גיליון3!$T$13:$T$27,0),MATCH('דיווח פרטני'!C1025,גיליון3!$U$12:$X$12,0)))," ", INDEX(גיליון3!$U$13:$X$27,MATCH('דיווח פרטני'!G1025,גיליון3!$T$13:$T$27,0),MATCH('דיווח פרטני'!C1025,גיליון3!$U$12:$X$12,0)))</f>
        <v xml:space="preserve"> </v>
      </c>
      <c r="I1025" s="866"/>
      <c r="J1025" s="866"/>
      <c r="K1025" s="905"/>
    </row>
    <row r="1026" spans="1:11" ht="19" thickBot="1" x14ac:dyDescent="0.5">
      <c r="A1026" s="866"/>
      <c r="B1026" s="866"/>
      <c r="C1026" s="866"/>
      <c r="D1026" s="866"/>
      <c r="E1026" s="867"/>
      <c r="F1026" s="866"/>
      <c r="G1026" s="866"/>
      <c r="H1026" s="869" t="str">
        <f t="array" ref="H1026">IF(ISERROR(INDEX(גיליון3!$U$13:$X$27,MATCH('דיווח פרטני'!G1026,גיליון3!$T$13:$T$27,0),MATCH('דיווח פרטני'!C1026,גיליון3!$U$12:$X$12,0)))," ", INDEX(גיליון3!$U$13:$X$27,MATCH('דיווח פרטני'!G1026,גיליון3!$T$13:$T$27,0),MATCH('דיווח פרטני'!C1026,גיליון3!$U$12:$X$12,0)))</f>
        <v xml:space="preserve"> </v>
      </c>
      <c r="I1026" s="866"/>
      <c r="J1026" s="866"/>
      <c r="K1026" s="905"/>
    </row>
    <row r="1027" spans="1:11" ht="19" thickBot="1" x14ac:dyDescent="0.5">
      <c r="A1027" s="866"/>
      <c r="B1027" s="866"/>
      <c r="C1027" s="866"/>
      <c r="D1027" s="866"/>
      <c r="E1027" s="867"/>
      <c r="F1027" s="866"/>
      <c r="G1027" s="866"/>
      <c r="H1027" s="869" t="str">
        <f t="array" ref="H1027">IF(ISERROR(INDEX(גיליון3!$U$13:$X$27,MATCH('דיווח פרטני'!G1027,גיליון3!$T$13:$T$27,0),MATCH('דיווח פרטני'!C1027,גיליון3!$U$12:$X$12,0)))," ", INDEX(גיליון3!$U$13:$X$27,MATCH('דיווח פרטני'!G1027,גיליון3!$T$13:$T$27,0),MATCH('דיווח פרטני'!C1027,גיליון3!$U$12:$X$12,0)))</f>
        <v xml:space="preserve"> </v>
      </c>
      <c r="I1027" s="866"/>
      <c r="J1027" s="866"/>
      <c r="K1027" s="905"/>
    </row>
    <row r="1028" spans="1:11" ht="19" thickBot="1" x14ac:dyDescent="0.5">
      <c r="A1028" s="866"/>
      <c r="B1028" s="866"/>
      <c r="C1028" s="866"/>
      <c r="D1028" s="866"/>
      <c r="E1028" s="867"/>
      <c r="F1028" s="866"/>
      <c r="G1028" s="866"/>
      <c r="H1028" s="869" t="str">
        <f t="array" ref="H1028">IF(ISERROR(INDEX(גיליון3!$U$13:$X$27,MATCH('דיווח פרטני'!G1028,גיליון3!$T$13:$T$27,0),MATCH('דיווח פרטני'!C1028,גיליון3!$U$12:$X$12,0)))," ", INDEX(גיליון3!$U$13:$X$27,MATCH('דיווח פרטני'!G1028,גיליון3!$T$13:$T$27,0),MATCH('דיווח פרטני'!C1028,גיליון3!$U$12:$X$12,0)))</f>
        <v xml:space="preserve"> </v>
      </c>
      <c r="I1028" s="866"/>
      <c r="J1028" s="866"/>
      <c r="K1028" s="905"/>
    </row>
    <row r="1029" spans="1:11" ht="19" thickBot="1" x14ac:dyDescent="0.5">
      <c r="A1029" s="866"/>
      <c r="B1029" s="866"/>
      <c r="C1029" s="866"/>
      <c r="D1029" s="866"/>
      <c r="E1029" s="867"/>
      <c r="F1029" s="866"/>
      <c r="G1029" s="866"/>
      <c r="H1029" s="869" t="str">
        <f t="array" ref="H1029">IF(ISERROR(INDEX(גיליון3!$U$13:$X$27,MATCH('דיווח פרטני'!G1029,גיליון3!$T$13:$T$27,0),MATCH('דיווח פרטני'!C1029,גיליון3!$U$12:$X$12,0)))," ", INDEX(גיליון3!$U$13:$X$27,MATCH('דיווח פרטני'!G1029,גיליון3!$T$13:$T$27,0),MATCH('דיווח פרטני'!C1029,גיליון3!$U$12:$X$12,0)))</f>
        <v xml:space="preserve"> </v>
      </c>
      <c r="I1029" s="866"/>
      <c r="J1029" s="866"/>
      <c r="K1029" s="905"/>
    </row>
    <row r="1030" spans="1:11" ht="19" thickBot="1" x14ac:dyDescent="0.5">
      <c r="A1030" s="866"/>
      <c r="B1030" s="866"/>
      <c r="C1030" s="866"/>
      <c r="D1030" s="866"/>
      <c r="E1030" s="867"/>
      <c r="F1030" s="866"/>
      <c r="G1030" s="866"/>
      <c r="H1030" s="869" t="str">
        <f t="array" ref="H1030">IF(ISERROR(INDEX(גיליון3!$U$13:$X$27,MATCH('דיווח פרטני'!G1030,גיליון3!$T$13:$T$27,0),MATCH('דיווח פרטני'!C1030,גיליון3!$U$12:$X$12,0)))," ", INDEX(גיליון3!$U$13:$X$27,MATCH('דיווח פרטני'!G1030,גיליון3!$T$13:$T$27,0),MATCH('דיווח פרטני'!C1030,גיליון3!$U$12:$X$12,0)))</f>
        <v xml:space="preserve"> </v>
      </c>
      <c r="I1030" s="866"/>
      <c r="J1030" s="866"/>
      <c r="K1030" s="905"/>
    </row>
    <row r="1031" spans="1:11" ht="19" thickBot="1" x14ac:dyDescent="0.5">
      <c r="A1031" s="866"/>
      <c r="B1031" s="866"/>
      <c r="C1031" s="866"/>
      <c r="D1031" s="866"/>
      <c r="E1031" s="867"/>
      <c r="F1031" s="866"/>
      <c r="G1031" s="866"/>
      <c r="H1031" s="869" t="str">
        <f t="array" ref="H1031">IF(ISERROR(INDEX(גיליון3!$U$13:$X$27,MATCH('דיווח פרטני'!G1031,גיליון3!$T$13:$T$27,0),MATCH('דיווח פרטני'!C1031,גיליון3!$U$12:$X$12,0)))," ", INDEX(גיליון3!$U$13:$X$27,MATCH('דיווח פרטני'!G1031,גיליון3!$T$13:$T$27,0),MATCH('דיווח פרטני'!C1031,גיליון3!$U$12:$X$12,0)))</f>
        <v xml:space="preserve"> </v>
      </c>
      <c r="I1031" s="866"/>
      <c r="J1031" s="866"/>
      <c r="K1031" s="905"/>
    </row>
    <row r="1032" spans="1:11" ht="19" thickBot="1" x14ac:dyDescent="0.5">
      <c r="A1032" s="866"/>
      <c r="B1032" s="866"/>
      <c r="C1032" s="866"/>
      <c r="D1032" s="866"/>
      <c r="E1032" s="867"/>
      <c r="F1032" s="866"/>
      <c r="G1032" s="866"/>
      <c r="H1032" s="869" t="str">
        <f t="array" ref="H1032">IF(ISERROR(INDEX(גיליון3!$U$13:$X$27,MATCH('דיווח פרטני'!G1032,גיליון3!$T$13:$T$27,0),MATCH('דיווח פרטני'!C1032,גיליון3!$U$12:$X$12,0)))," ", INDEX(גיליון3!$U$13:$X$27,MATCH('דיווח פרטני'!G1032,גיליון3!$T$13:$T$27,0),MATCH('דיווח פרטני'!C1032,גיליון3!$U$12:$X$12,0)))</f>
        <v xml:space="preserve"> </v>
      </c>
      <c r="I1032" s="866"/>
      <c r="J1032" s="866"/>
      <c r="K1032" s="905"/>
    </row>
    <row r="1033" spans="1:11" ht="19" thickBot="1" x14ac:dyDescent="0.5">
      <c r="A1033" s="866"/>
      <c r="B1033" s="866"/>
      <c r="C1033" s="866"/>
      <c r="D1033" s="866"/>
      <c r="E1033" s="867"/>
      <c r="F1033" s="866"/>
      <c r="G1033" s="866"/>
      <c r="H1033" s="869" t="str">
        <f t="array" ref="H1033">IF(ISERROR(INDEX(גיליון3!$U$13:$X$27,MATCH('דיווח פרטני'!G1033,גיליון3!$T$13:$T$27,0),MATCH('דיווח פרטני'!C1033,גיליון3!$U$12:$X$12,0)))," ", INDEX(גיליון3!$U$13:$X$27,MATCH('דיווח פרטני'!G1033,גיליון3!$T$13:$T$27,0),MATCH('דיווח פרטני'!C1033,גיליון3!$U$12:$X$12,0)))</f>
        <v xml:space="preserve"> </v>
      </c>
      <c r="I1033" s="866"/>
      <c r="J1033" s="866"/>
      <c r="K1033" s="905"/>
    </row>
    <row r="1034" spans="1:11" ht="19" thickBot="1" x14ac:dyDescent="0.5">
      <c r="A1034" s="866"/>
      <c r="B1034" s="866"/>
      <c r="C1034" s="866"/>
      <c r="D1034" s="866"/>
      <c r="E1034" s="867"/>
      <c r="F1034" s="866"/>
      <c r="G1034" s="866"/>
      <c r="H1034" s="869" t="str">
        <f t="array" ref="H1034">IF(ISERROR(INDEX(גיליון3!$U$13:$X$27,MATCH('דיווח פרטני'!G1034,גיליון3!$T$13:$T$27,0),MATCH('דיווח פרטני'!C1034,גיליון3!$U$12:$X$12,0)))," ", INDEX(גיליון3!$U$13:$X$27,MATCH('דיווח פרטני'!G1034,גיליון3!$T$13:$T$27,0),MATCH('דיווח פרטני'!C1034,גיליון3!$U$12:$X$12,0)))</f>
        <v xml:space="preserve"> </v>
      </c>
      <c r="I1034" s="866"/>
      <c r="J1034" s="866"/>
      <c r="K1034" s="905"/>
    </row>
    <row r="1035" spans="1:11" ht="19" thickBot="1" x14ac:dyDescent="0.5">
      <c r="A1035" s="866"/>
      <c r="B1035" s="866"/>
      <c r="C1035" s="866"/>
      <c r="D1035" s="866"/>
      <c r="E1035" s="867"/>
      <c r="F1035" s="866"/>
      <c r="G1035" s="866"/>
      <c r="H1035" s="869" t="str">
        <f t="array" ref="H1035">IF(ISERROR(INDEX(גיליון3!$U$13:$X$27,MATCH('דיווח פרטני'!G1035,גיליון3!$T$13:$T$27,0),MATCH('דיווח פרטני'!C1035,גיליון3!$U$12:$X$12,0)))," ", INDEX(גיליון3!$U$13:$X$27,MATCH('דיווח פרטני'!G1035,גיליון3!$T$13:$T$27,0),MATCH('דיווח פרטני'!C1035,גיליון3!$U$12:$X$12,0)))</f>
        <v xml:space="preserve"> </v>
      </c>
      <c r="I1035" s="866"/>
      <c r="J1035" s="866"/>
      <c r="K1035" s="905"/>
    </row>
    <row r="1036" spans="1:11" ht="19" thickBot="1" x14ac:dyDescent="0.5">
      <c r="A1036" s="866"/>
      <c r="B1036" s="866"/>
      <c r="C1036" s="866"/>
      <c r="D1036" s="866"/>
      <c r="E1036" s="867"/>
      <c r="F1036" s="866"/>
      <c r="G1036" s="866"/>
      <c r="H1036" s="869" t="str">
        <f t="array" ref="H1036">IF(ISERROR(INDEX(גיליון3!$U$13:$X$27,MATCH('דיווח פרטני'!G1036,גיליון3!$T$13:$T$27,0),MATCH('דיווח פרטני'!C1036,גיליון3!$U$12:$X$12,0)))," ", INDEX(גיליון3!$U$13:$X$27,MATCH('דיווח פרטני'!G1036,גיליון3!$T$13:$T$27,0),MATCH('דיווח פרטני'!C1036,גיליון3!$U$12:$X$12,0)))</f>
        <v xml:space="preserve"> </v>
      </c>
      <c r="I1036" s="866"/>
      <c r="J1036" s="866"/>
      <c r="K1036" s="905"/>
    </row>
    <row r="1037" spans="1:11" ht="19" thickBot="1" x14ac:dyDescent="0.5">
      <c r="A1037" s="866"/>
      <c r="B1037" s="866"/>
      <c r="C1037" s="866"/>
      <c r="D1037" s="866"/>
      <c r="E1037" s="867"/>
      <c r="F1037" s="866"/>
      <c r="G1037" s="866"/>
      <c r="H1037" s="869" t="str">
        <f t="array" ref="H1037">IF(ISERROR(INDEX(גיליון3!$U$13:$X$27,MATCH('דיווח פרטני'!G1037,גיליון3!$T$13:$T$27,0),MATCH('דיווח פרטני'!C1037,גיליון3!$U$12:$X$12,0)))," ", INDEX(גיליון3!$U$13:$X$27,MATCH('דיווח פרטני'!G1037,גיליון3!$T$13:$T$27,0),MATCH('דיווח פרטני'!C1037,גיליון3!$U$12:$X$12,0)))</f>
        <v xml:space="preserve"> </v>
      </c>
      <c r="I1037" s="866"/>
      <c r="J1037" s="866"/>
      <c r="K1037" s="905"/>
    </row>
    <row r="1038" spans="1:11" ht="19" thickBot="1" x14ac:dyDescent="0.5">
      <c r="A1038" s="866"/>
      <c r="B1038" s="866"/>
      <c r="C1038" s="866"/>
      <c r="D1038" s="866"/>
      <c r="E1038" s="867"/>
      <c r="F1038" s="866"/>
      <c r="G1038" s="866"/>
      <c r="H1038" s="869" t="str">
        <f t="array" ref="H1038">IF(ISERROR(INDEX(גיליון3!$U$13:$X$27,MATCH('דיווח פרטני'!G1038,גיליון3!$T$13:$T$27,0),MATCH('דיווח פרטני'!C1038,גיליון3!$U$12:$X$12,0)))," ", INDEX(גיליון3!$U$13:$X$27,MATCH('דיווח פרטני'!G1038,גיליון3!$T$13:$T$27,0),MATCH('דיווח פרטני'!C1038,גיליון3!$U$12:$X$12,0)))</f>
        <v xml:space="preserve"> </v>
      </c>
      <c r="I1038" s="866"/>
      <c r="J1038" s="866"/>
      <c r="K1038" s="905"/>
    </row>
    <row r="1039" spans="1:11" ht="19" thickBot="1" x14ac:dyDescent="0.5">
      <c r="A1039" s="866"/>
      <c r="B1039" s="866"/>
      <c r="C1039" s="866"/>
      <c r="D1039" s="866"/>
      <c r="E1039" s="867"/>
      <c r="F1039" s="866"/>
      <c r="G1039" s="866"/>
      <c r="H1039" s="869" t="str">
        <f t="array" ref="H1039">IF(ISERROR(INDEX(גיליון3!$U$13:$X$27,MATCH('דיווח פרטני'!G1039,גיליון3!$T$13:$T$27,0),MATCH('דיווח פרטני'!C1039,גיליון3!$U$12:$X$12,0)))," ", INDEX(גיליון3!$U$13:$X$27,MATCH('דיווח פרטני'!G1039,גיליון3!$T$13:$T$27,0),MATCH('דיווח פרטני'!C1039,גיליון3!$U$12:$X$12,0)))</f>
        <v xml:space="preserve"> </v>
      </c>
      <c r="I1039" s="866"/>
      <c r="J1039" s="866"/>
      <c r="K1039" s="905"/>
    </row>
    <row r="1040" spans="1:11" ht="19" thickBot="1" x14ac:dyDescent="0.5">
      <c r="A1040" s="866"/>
      <c r="B1040" s="866"/>
      <c r="C1040" s="866"/>
      <c r="D1040" s="866"/>
      <c r="E1040" s="867"/>
      <c r="F1040" s="866"/>
      <c r="G1040" s="866"/>
      <c r="H1040" s="869" t="str">
        <f t="array" ref="H1040">IF(ISERROR(INDEX(גיליון3!$U$13:$X$27,MATCH('דיווח פרטני'!G1040,גיליון3!$T$13:$T$27,0),MATCH('דיווח פרטני'!C1040,גיליון3!$U$12:$X$12,0)))," ", INDEX(גיליון3!$U$13:$X$27,MATCH('דיווח פרטני'!G1040,גיליון3!$T$13:$T$27,0),MATCH('דיווח פרטני'!C1040,גיליון3!$U$12:$X$12,0)))</f>
        <v xml:space="preserve"> </v>
      </c>
      <c r="I1040" s="866"/>
      <c r="J1040" s="866"/>
      <c r="K1040" s="905"/>
    </row>
    <row r="1041" spans="1:11" ht="19" thickBot="1" x14ac:dyDescent="0.5">
      <c r="A1041" s="866"/>
      <c r="B1041" s="866"/>
      <c r="C1041" s="866"/>
      <c r="D1041" s="866"/>
      <c r="E1041" s="867"/>
      <c r="F1041" s="866"/>
      <c r="G1041" s="866"/>
      <c r="H1041" s="869" t="str">
        <f t="array" ref="H1041">IF(ISERROR(INDEX(גיליון3!$U$13:$X$27,MATCH('דיווח פרטני'!G1041,גיליון3!$T$13:$T$27,0),MATCH('דיווח פרטני'!C1041,גיליון3!$U$12:$X$12,0)))," ", INDEX(גיליון3!$U$13:$X$27,MATCH('דיווח פרטני'!G1041,גיליון3!$T$13:$T$27,0),MATCH('דיווח פרטני'!C1041,גיליון3!$U$12:$X$12,0)))</f>
        <v xml:space="preserve"> </v>
      </c>
      <c r="I1041" s="866"/>
      <c r="J1041" s="866"/>
      <c r="K1041" s="905"/>
    </row>
    <row r="1042" spans="1:11" ht="19" thickBot="1" x14ac:dyDescent="0.5">
      <c r="A1042" s="866"/>
      <c r="B1042" s="866"/>
      <c r="C1042" s="866"/>
      <c r="D1042" s="866"/>
      <c r="E1042" s="867"/>
      <c r="F1042" s="866"/>
      <c r="G1042" s="866"/>
      <c r="H1042" s="869" t="str">
        <f t="array" ref="H1042">IF(ISERROR(INDEX(גיליון3!$U$13:$X$27,MATCH('דיווח פרטני'!G1042,גיליון3!$T$13:$T$27,0),MATCH('דיווח פרטני'!C1042,גיליון3!$U$12:$X$12,0)))," ", INDEX(גיליון3!$U$13:$X$27,MATCH('דיווח פרטני'!G1042,גיליון3!$T$13:$T$27,0),MATCH('דיווח פרטני'!C1042,גיליון3!$U$12:$X$12,0)))</f>
        <v xml:space="preserve"> </v>
      </c>
      <c r="I1042" s="866"/>
      <c r="J1042" s="866"/>
      <c r="K1042" s="905"/>
    </row>
    <row r="1043" spans="1:11" ht="19" thickBot="1" x14ac:dyDescent="0.5">
      <c r="A1043" s="866"/>
      <c r="B1043" s="866"/>
      <c r="C1043" s="866"/>
      <c r="D1043" s="866"/>
      <c r="E1043" s="867"/>
      <c r="F1043" s="866"/>
      <c r="G1043" s="866"/>
      <c r="H1043" s="869" t="str">
        <f t="array" ref="H1043">IF(ISERROR(INDEX(גיליון3!$U$13:$X$27,MATCH('דיווח פרטני'!G1043,גיליון3!$T$13:$T$27,0),MATCH('דיווח פרטני'!C1043,גיליון3!$U$12:$X$12,0)))," ", INDEX(גיליון3!$U$13:$X$27,MATCH('דיווח פרטני'!G1043,גיליון3!$T$13:$T$27,0),MATCH('דיווח פרטני'!C1043,גיליון3!$U$12:$X$12,0)))</f>
        <v xml:space="preserve"> </v>
      </c>
      <c r="I1043" s="866"/>
      <c r="J1043" s="866"/>
      <c r="K1043" s="905"/>
    </row>
    <row r="1044" spans="1:11" ht="19" thickBot="1" x14ac:dyDescent="0.5">
      <c r="A1044" s="866"/>
      <c r="B1044" s="866"/>
      <c r="C1044" s="866"/>
      <c r="D1044" s="866"/>
      <c r="E1044" s="867"/>
      <c r="F1044" s="866"/>
      <c r="G1044" s="866"/>
      <c r="H1044" s="869" t="str">
        <f t="array" ref="H1044">IF(ISERROR(INDEX(גיליון3!$U$13:$X$27,MATCH('דיווח פרטני'!G1044,גיליון3!$T$13:$T$27,0),MATCH('דיווח פרטני'!C1044,גיליון3!$U$12:$X$12,0)))," ", INDEX(גיליון3!$U$13:$X$27,MATCH('דיווח פרטני'!G1044,גיליון3!$T$13:$T$27,0),MATCH('דיווח פרטני'!C1044,גיליון3!$U$12:$X$12,0)))</f>
        <v xml:space="preserve"> </v>
      </c>
      <c r="I1044" s="866"/>
      <c r="J1044" s="866"/>
      <c r="K1044" s="905"/>
    </row>
    <row r="1045" spans="1:11" ht="19" thickBot="1" x14ac:dyDescent="0.5">
      <c r="A1045" s="866"/>
      <c r="B1045" s="866"/>
      <c r="C1045" s="866"/>
      <c r="D1045" s="866"/>
      <c r="E1045" s="867"/>
      <c r="F1045" s="866"/>
      <c r="G1045" s="866"/>
      <c r="H1045" s="869" t="str">
        <f t="array" ref="H1045">IF(ISERROR(INDEX(גיליון3!$U$13:$X$27,MATCH('דיווח פרטני'!G1045,גיליון3!$T$13:$T$27,0),MATCH('דיווח פרטני'!C1045,גיליון3!$U$12:$X$12,0)))," ", INDEX(גיליון3!$U$13:$X$27,MATCH('דיווח פרטני'!G1045,גיליון3!$T$13:$T$27,0),MATCH('דיווח פרטני'!C1045,גיליון3!$U$12:$X$12,0)))</f>
        <v xml:space="preserve"> </v>
      </c>
      <c r="I1045" s="866"/>
      <c r="J1045" s="866"/>
      <c r="K1045" s="905"/>
    </row>
    <row r="1046" spans="1:11" ht="19" thickBot="1" x14ac:dyDescent="0.5">
      <c r="A1046" s="866"/>
      <c r="B1046" s="866"/>
      <c r="C1046" s="866"/>
      <c r="D1046" s="866"/>
      <c r="E1046" s="867"/>
      <c r="F1046" s="866"/>
      <c r="G1046" s="866"/>
      <c r="H1046" s="869" t="str">
        <f t="array" ref="H1046">IF(ISERROR(INDEX(גיליון3!$U$13:$X$27,MATCH('דיווח פרטני'!G1046,גיליון3!$T$13:$T$27,0),MATCH('דיווח פרטני'!C1046,גיליון3!$U$12:$X$12,0)))," ", INDEX(גיליון3!$U$13:$X$27,MATCH('דיווח פרטני'!G1046,גיליון3!$T$13:$T$27,0),MATCH('דיווח פרטני'!C1046,גיליון3!$U$12:$X$12,0)))</f>
        <v xml:space="preserve"> </v>
      </c>
      <c r="I1046" s="866"/>
      <c r="J1046" s="866"/>
      <c r="K1046" s="905"/>
    </row>
    <row r="1047" spans="1:11" ht="19" thickBot="1" x14ac:dyDescent="0.5">
      <c r="A1047" s="866"/>
      <c r="B1047" s="866"/>
      <c r="C1047" s="866"/>
      <c r="D1047" s="866"/>
      <c r="E1047" s="867"/>
      <c r="F1047" s="866"/>
      <c r="G1047" s="866"/>
      <c r="H1047" s="869" t="str">
        <f t="array" ref="H1047">IF(ISERROR(INDEX(גיליון3!$U$13:$X$27,MATCH('דיווח פרטני'!G1047,גיליון3!$T$13:$T$27,0),MATCH('דיווח פרטני'!C1047,גיליון3!$U$12:$X$12,0)))," ", INDEX(גיליון3!$U$13:$X$27,MATCH('דיווח פרטני'!G1047,גיליון3!$T$13:$T$27,0),MATCH('דיווח פרטני'!C1047,גיליון3!$U$12:$X$12,0)))</f>
        <v xml:space="preserve"> </v>
      </c>
      <c r="I1047" s="866"/>
      <c r="J1047" s="866"/>
      <c r="K1047" s="905"/>
    </row>
    <row r="1048" spans="1:11" ht="19" thickBot="1" x14ac:dyDescent="0.5">
      <c r="A1048" s="866"/>
      <c r="B1048" s="866"/>
      <c r="C1048" s="866"/>
      <c r="D1048" s="866"/>
      <c r="E1048" s="867"/>
      <c r="F1048" s="866"/>
      <c r="G1048" s="866"/>
      <c r="H1048" s="869" t="str">
        <f t="array" ref="H1048">IF(ISERROR(INDEX(גיליון3!$U$13:$X$27,MATCH('דיווח פרטני'!G1048,גיליון3!$T$13:$T$27,0),MATCH('דיווח פרטני'!C1048,גיליון3!$U$12:$X$12,0)))," ", INDEX(גיליון3!$U$13:$X$27,MATCH('דיווח פרטני'!G1048,גיליון3!$T$13:$T$27,0),MATCH('דיווח פרטני'!C1048,גיליון3!$U$12:$X$12,0)))</f>
        <v xml:space="preserve"> </v>
      </c>
      <c r="I1048" s="866"/>
      <c r="J1048" s="866"/>
      <c r="K1048" s="905"/>
    </row>
    <row r="1049" spans="1:11" ht="19" thickBot="1" x14ac:dyDescent="0.5">
      <c r="A1049" s="866"/>
      <c r="B1049" s="866"/>
      <c r="C1049" s="866"/>
      <c r="D1049" s="866"/>
      <c r="E1049" s="867"/>
      <c r="F1049" s="866"/>
      <c r="G1049" s="866"/>
      <c r="H1049" s="869" t="str">
        <f t="array" ref="H1049">IF(ISERROR(INDEX(גיליון3!$U$13:$X$27,MATCH('דיווח פרטני'!G1049,גיליון3!$T$13:$T$27,0),MATCH('דיווח פרטני'!C1049,גיליון3!$U$12:$X$12,0)))," ", INDEX(גיליון3!$U$13:$X$27,MATCH('דיווח פרטני'!G1049,גיליון3!$T$13:$T$27,0),MATCH('דיווח פרטני'!C1049,גיליון3!$U$12:$X$12,0)))</f>
        <v xml:space="preserve"> </v>
      </c>
      <c r="I1049" s="866"/>
      <c r="J1049" s="866"/>
      <c r="K1049" s="905"/>
    </row>
    <row r="1050" spans="1:11" ht="19" thickBot="1" x14ac:dyDescent="0.5">
      <c r="A1050" s="866"/>
      <c r="B1050" s="866"/>
      <c r="C1050" s="866"/>
      <c r="D1050" s="866"/>
      <c r="E1050" s="867"/>
      <c r="F1050" s="866"/>
      <c r="G1050" s="866"/>
      <c r="H1050" s="869" t="str">
        <f t="array" ref="H1050">IF(ISERROR(INDEX(גיליון3!$U$13:$X$27,MATCH('דיווח פרטני'!G1050,גיליון3!$T$13:$T$27,0),MATCH('דיווח פרטני'!C1050,גיליון3!$U$12:$X$12,0)))," ", INDEX(גיליון3!$U$13:$X$27,MATCH('דיווח פרטני'!G1050,גיליון3!$T$13:$T$27,0),MATCH('דיווח פרטני'!C1050,גיליון3!$U$12:$X$12,0)))</f>
        <v xml:space="preserve"> </v>
      </c>
      <c r="I1050" s="866"/>
      <c r="J1050" s="866"/>
      <c r="K1050" s="905"/>
    </row>
    <row r="1051" spans="1:11" ht="19" thickBot="1" x14ac:dyDescent="0.5">
      <c r="A1051" s="866"/>
      <c r="B1051" s="866"/>
      <c r="C1051" s="866"/>
      <c r="D1051" s="866"/>
      <c r="E1051" s="867"/>
      <c r="F1051" s="866"/>
      <c r="G1051" s="866"/>
      <c r="H1051" s="869" t="str">
        <f t="array" ref="H1051">IF(ISERROR(INDEX(גיליון3!$U$13:$X$27,MATCH('דיווח פרטני'!G1051,גיליון3!$T$13:$T$27,0),MATCH('דיווח פרטני'!C1051,גיליון3!$U$12:$X$12,0)))," ", INDEX(גיליון3!$U$13:$X$27,MATCH('דיווח פרטני'!G1051,גיליון3!$T$13:$T$27,0),MATCH('דיווח פרטני'!C1051,גיליון3!$U$12:$X$12,0)))</f>
        <v xml:space="preserve"> </v>
      </c>
      <c r="I1051" s="866"/>
      <c r="J1051" s="866"/>
      <c r="K1051" s="905"/>
    </row>
    <row r="1052" spans="1:11" ht="19" thickBot="1" x14ac:dyDescent="0.5">
      <c r="A1052" s="866"/>
      <c r="B1052" s="866"/>
      <c r="C1052" s="866"/>
      <c r="D1052" s="866"/>
      <c r="E1052" s="867"/>
      <c r="F1052" s="866"/>
      <c r="G1052" s="866"/>
      <c r="H1052" s="869" t="str">
        <f t="array" ref="H1052">IF(ISERROR(INDEX(גיליון3!$U$13:$X$27,MATCH('דיווח פרטני'!G1052,גיליון3!$T$13:$T$27,0),MATCH('דיווח פרטני'!C1052,גיליון3!$U$12:$X$12,0)))," ", INDEX(גיליון3!$U$13:$X$27,MATCH('דיווח פרטני'!G1052,גיליון3!$T$13:$T$27,0),MATCH('דיווח פרטני'!C1052,גיליון3!$U$12:$X$12,0)))</f>
        <v xml:space="preserve"> </v>
      </c>
      <c r="I1052" s="866"/>
      <c r="J1052" s="866"/>
      <c r="K1052" s="905"/>
    </row>
    <row r="1053" spans="1:11" ht="19" thickBot="1" x14ac:dyDescent="0.5">
      <c r="A1053" s="866"/>
      <c r="B1053" s="866"/>
      <c r="C1053" s="866"/>
      <c r="D1053" s="866"/>
      <c r="E1053" s="867"/>
      <c r="F1053" s="866"/>
      <c r="G1053" s="866"/>
      <c r="H1053" s="869" t="str">
        <f t="array" ref="H1053">IF(ISERROR(INDEX(גיליון3!$U$13:$X$27,MATCH('דיווח פרטני'!G1053,גיליון3!$T$13:$T$27,0),MATCH('דיווח פרטני'!C1053,גיליון3!$U$12:$X$12,0)))," ", INDEX(גיליון3!$U$13:$X$27,MATCH('דיווח פרטני'!G1053,גיליון3!$T$13:$T$27,0),MATCH('דיווח פרטני'!C1053,גיליון3!$U$12:$X$12,0)))</f>
        <v xml:space="preserve"> </v>
      </c>
      <c r="I1053" s="866"/>
      <c r="J1053" s="866"/>
      <c r="K1053" s="905"/>
    </row>
    <row r="1054" spans="1:11" ht="19" thickBot="1" x14ac:dyDescent="0.5">
      <c r="A1054" s="866"/>
      <c r="B1054" s="866"/>
      <c r="C1054" s="866"/>
      <c r="D1054" s="866"/>
      <c r="E1054" s="867"/>
      <c r="F1054" s="866"/>
      <c r="G1054" s="866"/>
      <c r="H1054" s="869" t="str">
        <f t="array" ref="H1054">IF(ISERROR(INDEX(גיליון3!$U$13:$X$27,MATCH('דיווח פרטני'!G1054,גיליון3!$T$13:$T$27,0),MATCH('דיווח פרטני'!C1054,גיליון3!$U$12:$X$12,0)))," ", INDEX(גיליון3!$U$13:$X$27,MATCH('דיווח פרטני'!G1054,גיליון3!$T$13:$T$27,0),MATCH('דיווח פרטני'!C1054,גיליון3!$U$12:$X$12,0)))</f>
        <v xml:space="preserve"> </v>
      </c>
      <c r="I1054" s="866"/>
      <c r="J1054" s="866"/>
      <c r="K1054" s="905"/>
    </row>
    <row r="1055" spans="1:11" ht="19" thickBot="1" x14ac:dyDescent="0.5">
      <c r="A1055" s="866"/>
      <c r="B1055" s="866"/>
      <c r="C1055" s="866"/>
      <c r="D1055" s="866"/>
      <c r="E1055" s="867"/>
      <c r="F1055" s="866"/>
      <c r="G1055" s="866"/>
      <c r="H1055" s="869" t="str">
        <f t="array" ref="H1055">IF(ISERROR(INDEX(גיליון3!$U$13:$X$27,MATCH('דיווח פרטני'!G1055,גיליון3!$T$13:$T$27,0),MATCH('דיווח פרטני'!C1055,גיליון3!$U$12:$X$12,0)))," ", INDEX(גיליון3!$U$13:$X$27,MATCH('דיווח פרטני'!G1055,גיליון3!$T$13:$T$27,0),MATCH('דיווח פרטני'!C1055,גיליון3!$U$12:$X$12,0)))</f>
        <v xml:space="preserve"> </v>
      </c>
      <c r="I1055" s="866"/>
      <c r="J1055" s="866"/>
      <c r="K1055" s="905"/>
    </row>
    <row r="1056" spans="1:11" ht="19" thickBot="1" x14ac:dyDescent="0.5">
      <c r="A1056" s="866"/>
      <c r="B1056" s="866"/>
      <c r="C1056" s="866"/>
      <c r="D1056" s="866"/>
      <c r="E1056" s="867"/>
      <c r="F1056" s="866"/>
      <c r="G1056" s="866"/>
      <c r="H1056" s="869" t="str">
        <f t="array" ref="H1056">IF(ISERROR(INDEX(גיליון3!$U$13:$X$27,MATCH('דיווח פרטני'!G1056,גיליון3!$T$13:$T$27,0),MATCH('דיווח פרטני'!C1056,גיליון3!$U$12:$X$12,0)))," ", INDEX(גיליון3!$U$13:$X$27,MATCH('דיווח פרטני'!G1056,גיליון3!$T$13:$T$27,0),MATCH('דיווח פרטני'!C1056,גיליון3!$U$12:$X$12,0)))</f>
        <v xml:space="preserve"> </v>
      </c>
      <c r="I1056" s="866"/>
      <c r="J1056" s="866"/>
      <c r="K1056" s="905"/>
    </row>
    <row r="1057" spans="1:11" ht="19" thickBot="1" x14ac:dyDescent="0.5">
      <c r="A1057" s="866"/>
      <c r="B1057" s="866"/>
      <c r="C1057" s="866"/>
      <c r="D1057" s="866"/>
      <c r="E1057" s="867"/>
      <c r="F1057" s="866"/>
      <c r="G1057" s="866"/>
      <c r="H1057" s="869" t="str">
        <f t="array" ref="H1057">IF(ISERROR(INDEX(גיליון3!$U$13:$X$27,MATCH('דיווח פרטני'!G1057,גיליון3!$T$13:$T$27,0),MATCH('דיווח פרטני'!C1057,גיליון3!$U$12:$X$12,0)))," ", INDEX(גיליון3!$U$13:$X$27,MATCH('דיווח פרטני'!G1057,גיליון3!$T$13:$T$27,0),MATCH('דיווח פרטני'!C1057,גיליון3!$U$12:$X$12,0)))</f>
        <v xml:space="preserve"> </v>
      </c>
      <c r="I1057" s="866"/>
      <c r="J1057" s="866"/>
      <c r="K1057" s="905"/>
    </row>
    <row r="1058" spans="1:11" ht="19" thickBot="1" x14ac:dyDescent="0.5">
      <c r="A1058" s="866"/>
      <c r="B1058" s="866"/>
      <c r="C1058" s="866"/>
      <c r="D1058" s="866"/>
      <c r="E1058" s="867"/>
      <c r="F1058" s="866"/>
      <c r="G1058" s="866"/>
      <c r="H1058" s="869" t="str">
        <f t="array" ref="H1058">IF(ISERROR(INDEX(גיליון3!$U$13:$X$27,MATCH('דיווח פרטני'!G1058,גיליון3!$T$13:$T$27,0),MATCH('דיווח פרטני'!C1058,גיליון3!$U$12:$X$12,0)))," ", INDEX(גיליון3!$U$13:$X$27,MATCH('דיווח פרטני'!G1058,גיליון3!$T$13:$T$27,0),MATCH('דיווח פרטני'!C1058,גיליון3!$U$12:$X$12,0)))</f>
        <v xml:space="preserve"> </v>
      </c>
      <c r="I1058" s="866"/>
      <c r="J1058" s="866"/>
      <c r="K1058" s="905"/>
    </row>
    <row r="1059" spans="1:11" ht="19" thickBot="1" x14ac:dyDescent="0.5">
      <c r="A1059" s="866"/>
      <c r="B1059" s="866"/>
      <c r="C1059" s="866"/>
      <c r="D1059" s="866"/>
      <c r="E1059" s="867"/>
      <c r="F1059" s="866"/>
      <c r="G1059" s="866"/>
      <c r="H1059" s="869" t="str">
        <f t="array" ref="H1059">IF(ISERROR(INDEX(גיליון3!$U$13:$X$27,MATCH('דיווח פרטני'!G1059,גיליון3!$T$13:$T$27,0),MATCH('דיווח פרטני'!C1059,גיליון3!$U$12:$X$12,0)))," ", INDEX(גיליון3!$U$13:$X$27,MATCH('דיווח פרטני'!G1059,גיליון3!$T$13:$T$27,0),MATCH('דיווח פרטני'!C1059,גיליון3!$U$12:$X$12,0)))</f>
        <v xml:space="preserve"> </v>
      </c>
      <c r="I1059" s="866"/>
      <c r="J1059" s="866"/>
      <c r="K1059" s="905"/>
    </row>
    <row r="1060" spans="1:11" ht="19" thickBot="1" x14ac:dyDescent="0.5">
      <c r="A1060" s="866"/>
      <c r="B1060" s="866"/>
      <c r="C1060" s="866"/>
      <c r="D1060" s="866"/>
      <c r="E1060" s="867"/>
      <c r="F1060" s="866"/>
      <c r="G1060" s="866"/>
      <c r="H1060" s="869" t="str">
        <f t="array" ref="H1060">IF(ISERROR(INDEX(גיליון3!$U$13:$X$27,MATCH('דיווח פרטני'!G1060,גיליון3!$T$13:$T$27,0),MATCH('דיווח פרטני'!C1060,גיליון3!$U$12:$X$12,0)))," ", INDEX(גיליון3!$U$13:$X$27,MATCH('דיווח פרטני'!G1060,גיליון3!$T$13:$T$27,0),MATCH('דיווח פרטני'!C1060,גיליון3!$U$12:$X$12,0)))</f>
        <v xml:space="preserve"> </v>
      </c>
      <c r="I1060" s="866"/>
      <c r="J1060" s="866"/>
      <c r="K1060" s="905"/>
    </row>
    <row r="1061" spans="1:11" ht="19" thickBot="1" x14ac:dyDescent="0.5">
      <c r="A1061" s="866"/>
      <c r="B1061" s="866"/>
      <c r="C1061" s="866"/>
      <c r="D1061" s="866"/>
      <c r="E1061" s="867"/>
      <c r="F1061" s="866"/>
      <c r="G1061" s="866"/>
      <c r="H1061" s="869" t="str">
        <f t="array" ref="H1061">IF(ISERROR(INDEX(גיליון3!$U$13:$X$27,MATCH('דיווח פרטני'!G1061,גיליון3!$T$13:$T$27,0),MATCH('דיווח פרטני'!C1061,גיליון3!$U$12:$X$12,0)))," ", INDEX(גיליון3!$U$13:$X$27,MATCH('דיווח פרטני'!G1061,גיליון3!$T$13:$T$27,0),MATCH('דיווח פרטני'!C1061,גיליון3!$U$12:$X$12,0)))</f>
        <v xml:space="preserve"> </v>
      </c>
      <c r="I1061" s="866"/>
      <c r="J1061" s="866"/>
      <c r="K1061" s="905"/>
    </row>
    <row r="1062" spans="1:11" ht="19" thickBot="1" x14ac:dyDescent="0.5">
      <c r="A1062" s="866"/>
      <c r="B1062" s="866"/>
      <c r="C1062" s="866"/>
      <c r="D1062" s="866"/>
      <c r="E1062" s="867"/>
      <c r="F1062" s="866"/>
      <c r="G1062" s="866"/>
      <c r="H1062" s="869" t="str">
        <f t="array" ref="H1062">IF(ISERROR(INDEX(גיליון3!$U$13:$X$27,MATCH('דיווח פרטני'!G1062,גיליון3!$T$13:$T$27,0),MATCH('דיווח פרטני'!C1062,גיליון3!$U$12:$X$12,0)))," ", INDEX(גיליון3!$U$13:$X$27,MATCH('דיווח פרטני'!G1062,גיליון3!$T$13:$T$27,0),MATCH('דיווח פרטני'!C1062,גיליון3!$U$12:$X$12,0)))</f>
        <v xml:space="preserve"> </v>
      </c>
      <c r="I1062" s="866"/>
      <c r="J1062" s="866"/>
      <c r="K1062" s="905"/>
    </row>
    <row r="1063" spans="1:11" ht="19" thickBot="1" x14ac:dyDescent="0.5">
      <c r="A1063" s="866"/>
      <c r="B1063" s="866"/>
      <c r="C1063" s="866"/>
      <c r="D1063" s="866"/>
      <c r="E1063" s="867"/>
      <c r="F1063" s="866"/>
      <c r="G1063" s="866"/>
      <c r="H1063" s="869" t="str">
        <f t="array" ref="H1063">IF(ISERROR(INDEX(גיליון3!$U$13:$X$27,MATCH('דיווח פרטני'!G1063,גיליון3!$T$13:$T$27,0),MATCH('דיווח פרטני'!C1063,גיליון3!$U$12:$X$12,0)))," ", INDEX(גיליון3!$U$13:$X$27,MATCH('דיווח פרטני'!G1063,גיליון3!$T$13:$T$27,0),MATCH('דיווח פרטני'!C1063,גיליון3!$U$12:$X$12,0)))</f>
        <v xml:space="preserve"> </v>
      </c>
      <c r="I1063" s="866"/>
      <c r="J1063" s="866"/>
      <c r="K1063" s="905"/>
    </row>
    <row r="1064" spans="1:11" ht="19" thickBot="1" x14ac:dyDescent="0.5">
      <c r="A1064" s="866"/>
      <c r="B1064" s="866"/>
      <c r="C1064" s="866"/>
      <c r="D1064" s="866"/>
      <c r="E1064" s="867"/>
      <c r="F1064" s="866"/>
      <c r="G1064" s="866"/>
      <c r="H1064" s="869" t="str">
        <f t="array" ref="H1064">IF(ISERROR(INDEX(גיליון3!$U$13:$X$27,MATCH('דיווח פרטני'!G1064,גיליון3!$T$13:$T$27,0),MATCH('דיווח פרטני'!C1064,גיליון3!$U$12:$X$12,0)))," ", INDEX(גיליון3!$U$13:$X$27,MATCH('דיווח פרטני'!G1064,גיליון3!$T$13:$T$27,0),MATCH('דיווח פרטני'!C1064,גיליון3!$U$12:$X$12,0)))</f>
        <v xml:space="preserve"> </v>
      </c>
      <c r="I1064" s="866"/>
      <c r="J1064" s="866"/>
      <c r="K1064" s="905"/>
    </row>
    <row r="1065" spans="1:11" ht="19" thickBot="1" x14ac:dyDescent="0.5">
      <c r="A1065" s="866"/>
      <c r="B1065" s="866"/>
      <c r="C1065" s="866"/>
      <c r="D1065" s="866"/>
      <c r="E1065" s="867"/>
      <c r="F1065" s="866"/>
      <c r="G1065" s="866"/>
      <c r="H1065" s="869" t="str">
        <f t="array" ref="H1065">IF(ISERROR(INDEX(גיליון3!$U$13:$X$27,MATCH('דיווח פרטני'!G1065,גיליון3!$T$13:$T$27,0),MATCH('דיווח פרטני'!C1065,גיליון3!$U$12:$X$12,0)))," ", INDEX(גיליון3!$U$13:$X$27,MATCH('דיווח פרטני'!G1065,גיליון3!$T$13:$T$27,0),MATCH('דיווח פרטני'!C1065,גיליון3!$U$12:$X$12,0)))</f>
        <v xml:space="preserve"> </v>
      </c>
      <c r="I1065" s="866"/>
      <c r="J1065" s="866"/>
      <c r="K1065" s="905"/>
    </row>
    <row r="1066" spans="1:11" ht="19" thickBot="1" x14ac:dyDescent="0.5">
      <c r="A1066" s="866"/>
      <c r="B1066" s="866"/>
      <c r="C1066" s="866"/>
      <c r="D1066" s="866"/>
      <c r="E1066" s="867"/>
      <c r="F1066" s="866"/>
      <c r="G1066" s="866"/>
      <c r="H1066" s="869" t="str">
        <f t="array" ref="H1066">IF(ISERROR(INDEX(גיליון3!$U$13:$X$27,MATCH('דיווח פרטני'!G1066,גיליון3!$T$13:$T$27,0),MATCH('דיווח פרטני'!C1066,גיליון3!$U$12:$X$12,0)))," ", INDEX(גיליון3!$U$13:$X$27,MATCH('דיווח פרטני'!G1066,גיליון3!$T$13:$T$27,0),MATCH('דיווח פרטני'!C1066,גיליון3!$U$12:$X$12,0)))</f>
        <v xml:space="preserve"> </v>
      </c>
      <c r="I1066" s="866"/>
      <c r="J1066" s="866"/>
      <c r="K1066" s="905"/>
    </row>
    <row r="1067" spans="1:11" ht="19" thickBot="1" x14ac:dyDescent="0.5">
      <c r="A1067" s="866"/>
      <c r="B1067" s="866"/>
      <c r="C1067" s="866"/>
      <c r="D1067" s="866"/>
      <c r="E1067" s="867"/>
      <c r="F1067" s="866"/>
      <c r="G1067" s="866"/>
      <c r="H1067" s="869" t="str">
        <f t="array" ref="H1067">IF(ISERROR(INDEX(גיליון3!$U$13:$X$27,MATCH('דיווח פרטני'!G1067,גיליון3!$T$13:$T$27,0),MATCH('דיווח פרטני'!C1067,גיליון3!$U$12:$X$12,0)))," ", INDEX(גיליון3!$U$13:$X$27,MATCH('דיווח פרטני'!G1067,גיליון3!$T$13:$T$27,0),MATCH('דיווח פרטני'!C1067,גיליון3!$U$12:$X$12,0)))</f>
        <v xml:space="preserve"> </v>
      </c>
      <c r="I1067" s="866"/>
      <c r="J1067" s="866"/>
      <c r="K1067" s="905"/>
    </row>
    <row r="1068" spans="1:11" ht="19" thickBot="1" x14ac:dyDescent="0.5">
      <c r="A1068" s="866"/>
      <c r="B1068" s="866"/>
      <c r="C1068" s="866"/>
      <c r="D1068" s="866"/>
      <c r="E1068" s="867"/>
      <c r="F1068" s="866"/>
      <c r="G1068" s="866"/>
      <c r="H1068" s="869" t="str">
        <f t="array" ref="H1068">IF(ISERROR(INDEX(גיליון3!$U$13:$X$27,MATCH('דיווח פרטני'!G1068,גיליון3!$T$13:$T$27,0),MATCH('דיווח פרטני'!C1068,גיליון3!$U$12:$X$12,0)))," ", INDEX(גיליון3!$U$13:$X$27,MATCH('דיווח פרטני'!G1068,גיליון3!$T$13:$T$27,0),MATCH('דיווח פרטני'!C1068,גיליון3!$U$12:$X$12,0)))</f>
        <v xml:space="preserve"> </v>
      </c>
      <c r="I1068" s="866"/>
      <c r="J1068" s="866"/>
      <c r="K1068" s="905"/>
    </row>
    <row r="1069" spans="1:11" ht="19" thickBot="1" x14ac:dyDescent="0.5">
      <c r="A1069" s="866"/>
      <c r="B1069" s="866"/>
      <c r="C1069" s="866"/>
      <c r="D1069" s="866"/>
      <c r="E1069" s="867"/>
      <c r="F1069" s="866"/>
      <c r="G1069" s="866"/>
      <c r="H1069" s="869" t="str">
        <f t="array" ref="H1069">IF(ISERROR(INDEX(גיליון3!$U$13:$X$27,MATCH('דיווח פרטני'!G1069,גיליון3!$T$13:$T$27,0),MATCH('דיווח פרטני'!C1069,גיליון3!$U$12:$X$12,0)))," ", INDEX(גיליון3!$U$13:$X$27,MATCH('דיווח פרטני'!G1069,גיליון3!$T$13:$T$27,0),MATCH('דיווח פרטני'!C1069,גיליון3!$U$12:$X$12,0)))</f>
        <v xml:space="preserve"> </v>
      </c>
      <c r="I1069" s="866"/>
      <c r="J1069" s="866"/>
      <c r="K1069" s="905"/>
    </row>
    <row r="1070" spans="1:11" ht="19" thickBot="1" x14ac:dyDescent="0.5">
      <c r="A1070" s="866"/>
      <c r="B1070" s="866"/>
      <c r="C1070" s="866"/>
      <c r="D1070" s="866"/>
      <c r="E1070" s="867"/>
      <c r="F1070" s="866"/>
      <c r="G1070" s="866"/>
      <c r="H1070" s="869" t="str">
        <f t="array" ref="H1070">IF(ISERROR(INDEX(גיליון3!$U$13:$X$27,MATCH('דיווח פרטני'!G1070,גיליון3!$T$13:$T$27,0),MATCH('דיווח פרטני'!C1070,גיליון3!$U$12:$X$12,0)))," ", INDEX(גיליון3!$U$13:$X$27,MATCH('דיווח פרטני'!G1070,גיליון3!$T$13:$T$27,0),MATCH('דיווח פרטני'!C1070,גיליון3!$U$12:$X$12,0)))</f>
        <v xml:space="preserve"> </v>
      </c>
      <c r="I1070" s="866"/>
      <c r="J1070" s="866"/>
      <c r="K1070" s="905"/>
    </row>
    <row r="1071" spans="1:11" ht="19" thickBot="1" x14ac:dyDescent="0.5">
      <c r="A1071" s="866"/>
      <c r="B1071" s="866"/>
      <c r="C1071" s="866"/>
      <c r="D1071" s="866"/>
      <c r="E1071" s="867"/>
      <c r="F1071" s="866"/>
      <c r="G1071" s="866"/>
      <c r="H1071" s="869" t="str">
        <f t="array" ref="H1071">IF(ISERROR(INDEX(גיליון3!$U$13:$X$27,MATCH('דיווח פרטני'!G1071,גיליון3!$T$13:$T$27,0),MATCH('דיווח פרטני'!C1071,גיליון3!$U$12:$X$12,0)))," ", INDEX(גיליון3!$U$13:$X$27,MATCH('דיווח פרטני'!G1071,גיליון3!$T$13:$T$27,0),MATCH('דיווח פרטני'!C1071,גיליון3!$U$12:$X$12,0)))</f>
        <v xml:space="preserve"> </v>
      </c>
      <c r="I1071" s="866"/>
      <c r="J1071" s="866"/>
      <c r="K1071" s="905"/>
    </row>
    <row r="1072" spans="1:11" ht="19" thickBot="1" x14ac:dyDescent="0.5">
      <c r="A1072" s="866"/>
      <c r="B1072" s="866"/>
      <c r="C1072" s="866"/>
      <c r="D1072" s="866"/>
      <c r="E1072" s="867"/>
      <c r="F1072" s="866"/>
      <c r="G1072" s="866"/>
      <c r="H1072" s="869" t="str">
        <f t="array" ref="H1072">IF(ISERROR(INDEX(גיליון3!$U$13:$X$27,MATCH('דיווח פרטני'!G1072,גיליון3!$T$13:$T$27,0),MATCH('דיווח פרטני'!C1072,גיליון3!$U$12:$X$12,0)))," ", INDEX(גיליון3!$U$13:$X$27,MATCH('דיווח פרטני'!G1072,גיליון3!$T$13:$T$27,0),MATCH('דיווח פרטני'!C1072,גיליון3!$U$12:$X$12,0)))</f>
        <v xml:space="preserve"> </v>
      </c>
      <c r="I1072" s="866"/>
      <c r="J1072" s="866"/>
      <c r="K1072" s="905"/>
    </row>
    <row r="1073" spans="1:11" ht="19" thickBot="1" x14ac:dyDescent="0.5">
      <c r="A1073" s="866"/>
      <c r="B1073" s="866"/>
      <c r="C1073" s="866"/>
      <c r="D1073" s="866"/>
      <c r="E1073" s="867"/>
      <c r="F1073" s="866"/>
      <c r="G1073" s="866"/>
      <c r="H1073" s="869" t="str">
        <f t="array" ref="H1073">IF(ISERROR(INDEX(גיליון3!$U$13:$X$27,MATCH('דיווח פרטני'!G1073,גיליון3!$T$13:$T$27,0),MATCH('דיווח פרטני'!C1073,גיליון3!$U$12:$X$12,0)))," ", INDEX(גיליון3!$U$13:$X$27,MATCH('דיווח פרטני'!G1073,גיליון3!$T$13:$T$27,0),MATCH('דיווח פרטני'!C1073,גיליון3!$U$12:$X$12,0)))</f>
        <v xml:space="preserve"> </v>
      </c>
      <c r="I1073" s="866"/>
      <c r="J1073" s="866"/>
      <c r="K1073" s="905"/>
    </row>
    <row r="1074" spans="1:11" ht="19" thickBot="1" x14ac:dyDescent="0.5">
      <c r="A1074" s="866"/>
      <c r="B1074" s="866"/>
      <c r="C1074" s="866"/>
      <c r="D1074" s="866"/>
      <c r="E1074" s="867"/>
      <c r="F1074" s="866"/>
      <c r="G1074" s="866"/>
      <c r="H1074" s="869" t="str">
        <f t="array" ref="H1074">IF(ISERROR(INDEX(גיליון3!$U$13:$X$27,MATCH('דיווח פרטני'!G1074,גיליון3!$T$13:$T$27,0),MATCH('דיווח פרטני'!C1074,גיליון3!$U$12:$X$12,0)))," ", INDEX(גיליון3!$U$13:$X$27,MATCH('דיווח פרטני'!G1074,גיליון3!$T$13:$T$27,0),MATCH('דיווח פרטני'!C1074,גיליון3!$U$12:$X$12,0)))</f>
        <v xml:space="preserve"> </v>
      </c>
      <c r="I1074" s="866"/>
      <c r="J1074" s="866"/>
      <c r="K1074" s="905"/>
    </row>
    <row r="1075" spans="1:11" ht="19" thickBot="1" x14ac:dyDescent="0.5">
      <c r="A1075" s="866"/>
      <c r="B1075" s="866"/>
      <c r="C1075" s="866"/>
      <c r="D1075" s="866"/>
      <c r="E1075" s="867"/>
      <c r="F1075" s="866"/>
      <c r="G1075" s="866"/>
      <c r="H1075" s="869" t="str">
        <f t="array" ref="H1075">IF(ISERROR(INDEX(גיליון3!$U$13:$X$27,MATCH('דיווח פרטני'!G1075,גיליון3!$T$13:$T$27,0),MATCH('דיווח פרטני'!C1075,גיליון3!$U$12:$X$12,0)))," ", INDEX(גיליון3!$U$13:$X$27,MATCH('דיווח פרטני'!G1075,גיליון3!$T$13:$T$27,0),MATCH('דיווח פרטני'!C1075,גיליון3!$U$12:$X$12,0)))</f>
        <v xml:space="preserve"> </v>
      </c>
      <c r="I1075" s="866"/>
      <c r="J1075" s="866"/>
      <c r="K1075" s="905"/>
    </row>
    <row r="1076" spans="1:11" ht="19" thickBot="1" x14ac:dyDescent="0.5">
      <c r="A1076" s="866"/>
      <c r="B1076" s="866"/>
      <c r="C1076" s="866"/>
      <c r="D1076" s="866"/>
      <c r="E1076" s="867"/>
      <c r="F1076" s="866"/>
      <c r="G1076" s="866"/>
      <c r="H1076" s="869" t="str">
        <f t="array" ref="H1076">IF(ISERROR(INDEX(גיליון3!$U$13:$X$27,MATCH('דיווח פרטני'!G1076,גיליון3!$T$13:$T$27,0),MATCH('דיווח פרטני'!C1076,גיליון3!$U$12:$X$12,0)))," ", INDEX(גיליון3!$U$13:$X$27,MATCH('דיווח פרטני'!G1076,גיליון3!$T$13:$T$27,0),MATCH('דיווח פרטני'!C1076,גיליון3!$U$12:$X$12,0)))</f>
        <v xml:space="preserve"> </v>
      </c>
      <c r="I1076" s="866"/>
      <c r="J1076" s="866"/>
      <c r="K1076" s="905"/>
    </row>
    <row r="1077" spans="1:11" ht="19" thickBot="1" x14ac:dyDescent="0.5">
      <c r="A1077" s="866"/>
      <c r="B1077" s="866"/>
      <c r="C1077" s="866"/>
      <c r="D1077" s="866"/>
      <c r="E1077" s="867"/>
      <c r="F1077" s="866"/>
      <c r="G1077" s="866"/>
      <c r="H1077" s="869" t="str">
        <f t="array" ref="H1077">IF(ISERROR(INDEX(גיליון3!$U$13:$X$27,MATCH('דיווח פרטני'!G1077,גיליון3!$T$13:$T$27,0),MATCH('דיווח פרטני'!C1077,גיליון3!$U$12:$X$12,0)))," ", INDEX(גיליון3!$U$13:$X$27,MATCH('דיווח פרטני'!G1077,גיליון3!$T$13:$T$27,0),MATCH('דיווח פרטני'!C1077,גיליון3!$U$12:$X$12,0)))</f>
        <v xml:space="preserve"> </v>
      </c>
      <c r="I1077" s="866"/>
      <c r="J1077" s="866"/>
      <c r="K1077" s="905"/>
    </row>
    <row r="1078" spans="1:11" ht="19" thickBot="1" x14ac:dyDescent="0.5">
      <c r="A1078" s="866"/>
      <c r="B1078" s="866"/>
      <c r="C1078" s="866"/>
      <c r="D1078" s="866"/>
      <c r="E1078" s="867"/>
      <c r="F1078" s="866"/>
      <c r="G1078" s="866"/>
      <c r="H1078" s="869" t="str">
        <f t="array" ref="H1078">IF(ISERROR(INDEX(גיליון3!$U$13:$X$27,MATCH('דיווח פרטני'!G1078,גיליון3!$T$13:$T$27,0),MATCH('דיווח פרטני'!C1078,גיליון3!$U$12:$X$12,0)))," ", INDEX(גיליון3!$U$13:$X$27,MATCH('דיווח פרטני'!G1078,גיליון3!$T$13:$T$27,0),MATCH('דיווח פרטני'!C1078,גיליון3!$U$12:$X$12,0)))</f>
        <v xml:space="preserve"> </v>
      </c>
      <c r="I1078" s="866"/>
      <c r="J1078" s="866"/>
      <c r="K1078" s="905"/>
    </row>
    <row r="1079" spans="1:11" ht="19" thickBot="1" x14ac:dyDescent="0.5">
      <c r="A1079" s="866"/>
      <c r="B1079" s="866"/>
      <c r="C1079" s="866"/>
      <c r="D1079" s="866"/>
      <c r="E1079" s="867"/>
      <c r="F1079" s="866"/>
      <c r="G1079" s="866"/>
      <c r="H1079" s="869" t="str">
        <f t="array" ref="H1079">IF(ISERROR(INDEX(גיליון3!$U$13:$X$27,MATCH('דיווח פרטני'!G1079,גיליון3!$T$13:$T$27,0),MATCH('דיווח פרטני'!C1079,גיליון3!$U$12:$X$12,0)))," ", INDEX(גיליון3!$U$13:$X$27,MATCH('דיווח פרטני'!G1079,גיליון3!$T$13:$T$27,0),MATCH('דיווח פרטני'!C1079,גיליון3!$U$12:$X$12,0)))</f>
        <v xml:space="preserve"> </v>
      </c>
      <c r="I1079" s="866"/>
      <c r="J1079" s="866"/>
      <c r="K1079" s="905"/>
    </row>
    <row r="1080" spans="1:11" ht="19" thickBot="1" x14ac:dyDescent="0.5">
      <c r="A1080" s="866"/>
      <c r="B1080" s="866"/>
      <c r="C1080" s="866"/>
      <c r="D1080" s="866"/>
      <c r="E1080" s="867"/>
      <c r="F1080" s="866"/>
      <c r="G1080" s="866"/>
      <c r="H1080" s="869" t="str">
        <f t="array" ref="H1080">IF(ISERROR(INDEX(גיליון3!$U$13:$X$27,MATCH('דיווח פרטני'!G1080,גיליון3!$T$13:$T$27,0),MATCH('דיווח פרטני'!C1080,גיליון3!$U$12:$X$12,0)))," ", INDEX(גיליון3!$U$13:$X$27,MATCH('דיווח פרטני'!G1080,גיליון3!$T$13:$T$27,0),MATCH('דיווח פרטני'!C1080,גיליון3!$U$12:$X$12,0)))</f>
        <v xml:space="preserve"> </v>
      </c>
      <c r="I1080" s="866"/>
      <c r="J1080" s="866"/>
      <c r="K1080" s="905"/>
    </row>
    <row r="1081" spans="1:11" ht="19" thickBot="1" x14ac:dyDescent="0.5">
      <c r="A1081" s="866"/>
      <c r="B1081" s="866"/>
      <c r="C1081" s="866"/>
      <c r="D1081" s="866"/>
      <c r="E1081" s="867"/>
      <c r="F1081" s="866"/>
      <c r="G1081" s="866"/>
      <c r="H1081" s="869" t="str">
        <f t="array" ref="H1081">IF(ISERROR(INDEX(גיליון3!$U$13:$X$27,MATCH('דיווח פרטני'!G1081,גיליון3!$T$13:$T$27,0),MATCH('דיווח פרטני'!C1081,גיליון3!$U$12:$X$12,0)))," ", INDEX(גיליון3!$U$13:$X$27,MATCH('דיווח פרטני'!G1081,גיליון3!$T$13:$T$27,0),MATCH('דיווח פרטני'!C1081,גיליון3!$U$12:$X$12,0)))</f>
        <v xml:space="preserve"> </v>
      </c>
      <c r="I1081" s="866"/>
      <c r="J1081" s="866"/>
      <c r="K1081" s="905"/>
    </row>
    <row r="1082" spans="1:11" ht="19" thickBot="1" x14ac:dyDescent="0.5">
      <c r="A1082" s="866"/>
      <c r="B1082" s="866"/>
      <c r="C1082" s="866"/>
      <c r="D1082" s="866"/>
      <c r="E1082" s="867"/>
      <c r="F1082" s="866"/>
      <c r="G1082" s="866"/>
      <c r="H1082" s="869" t="str">
        <f t="array" ref="H1082">IF(ISERROR(INDEX(גיליון3!$U$13:$X$27,MATCH('דיווח פרטני'!G1082,גיליון3!$T$13:$T$27,0),MATCH('דיווח פרטני'!C1082,גיליון3!$U$12:$X$12,0)))," ", INDEX(גיליון3!$U$13:$X$27,MATCH('דיווח פרטני'!G1082,גיליון3!$T$13:$T$27,0),MATCH('דיווח פרטני'!C1082,גיליון3!$U$12:$X$12,0)))</f>
        <v xml:space="preserve"> </v>
      </c>
      <c r="I1082" s="866"/>
      <c r="J1082" s="866"/>
      <c r="K1082" s="905"/>
    </row>
    <row r="1083" spans="1:11" ht="19" thickBot="1" x14ac:dyDescent="0.5">
      <c r="A1083" s="866"/>
      <c r="B1083" s="866"/>
      <c r="C1083" s="866"/>
      <c r="D1083" s="866"/>
      <c r="E1083" s="867"/>
      <c r="F1083" s="866"/>
      <c r="G1083" s="866"/>
      <c r="H1083" s="869" t="str">
        <f t="array" ref="H1083">IF(ISERROR(INDEX(גיליון3!$U$13:$X$27,MATCH('דיווח פרטני'!G1083,גיליון3!$T$13:$T$27,0),MATCH('דיווח פרטני'!C1083,גיליון3!$U$12:$X$12,0)))," ", INDEX(גיליון3!$U$13:$X$27,MATCH('דיווח פרטני'!G1083,גיליון3!$T$13:$T$27,0),MATCH('דיווח פרטני'!C1083,גיליון3!$U$12:$X$12,0)))</f>
        <v xml:space="preserve"> </v>
      </c>
      <c r="I1083" s="866"/>
      <c r="J1083" s="866"/>
      <c r="K1083" s="905"/>
    </row>
    <row r="1084" spans="1:11" ht="19" thickBot="1" x14ac:dyDescent="0.5">
      <c r="A1084" s="866"/>
      <c r="B1084" s="866"/>
      <c r="C1084" s="866"/>
      <c r="D1084" s="866"/>
      <c r="E1084" s="867"/>
      <c r="F1084" s="866"/>
      <c r="G1084" s="866"/>
      <c r="H1084" s="869" t="str">
        <f t="array" ref="H1084">IF(ISERROR(INDEX(גיליון3!$U$13:$X$27,MATCH('דיווח פרטני'!G1084,גיליון3!$T$13:$T$27,0),MATCH('דיווח פרטני'!C1084,גיליון3!$U$12:$X$12,0)))," ", INDEX(גיליון3!$U$13:$X$27,MATCH('דיווח פרטני'!G1084,גיליון3!$T$13:$T$27,0),MATCH('דיווח פרטני'!C1084,גיליון3!$U$12:$X$12,0)))</f>
        <v xml:space="preserve"> </v>
      </c>
      <c r="I1084" s="866"/>
      <c r="J1084" s="866"/>
      <c r="K1084" s="905"/>
    </row>
    <row r="1085" spans="1:11" ht="19" thickBot="1" x14ac:dyDescent="0.5">
      <c r="A1085" s="866"/>
      <c r="B1085" s="866"/>
      <c r="C1085" s="866"/>
      <c r="D1085" s="866"/>
      <c r="E1085" s="867"/>
      <c r="F1085" s="866"/>
      <c r="G1085" s="866"/>
      <c r="H1085" s="869" t="str">
        <f t="array" ref="H1085">IF(ISERROR(INDEX(גיליון3!$U$13:$X$27,MATCH('דיווח פרטני'!G1085,גיליון3!$T$13:$T$27,0),MATCH('דיווח פרטני'!C1085,גיליון3!$U$12:$X$12,0)))," ", INDEX(גיליון3!$U$13:$X$27,MATCH('דיווח פרטני'!G1085,גיליון3!$T$13:$T$27,0),MATCH('דיווח פרטני'!C1085,גיליון3!$U$12:$X$12,0)))</f>
        <v xml:space="preserve"> </v>
      </c>
      <c r="I1085" s="866"/>
      <c r="J1085" s="866"/>
      <c r="K1085" s="905"/>
    </row>
    <row r="1086" spans="1:11" ht="19" thickBot="1" x14ac:dyDescent="0.5">
      <c r="A1086" s="866"/>
      <c r="B1086" s="866"/>
      <c r="C1086" s="866"/>
      <c r="D1086" s="866"/>
      <c r="E1086" s="867"/>
      <c r="F1086" s="866"/>
      <c r="G1086" s="866"/>
      <c r="H1086" s="869" t="str">
        <f t="array" ref="H1086">IF(ISERROR(INDEX(גיליון3!$U$13:$X$27,MATCH('דיווח פרטני'!G1086,גיליון3!$T$13:$T$27,0),MATCH('דיווח פרטני'!C1086,גיליון3!$U$12:$X$12,0)))," ", INDEX(גיליון3!$U$13:$X$27,MATCH('דיווח פרטני'!G1086,גיליון3!$T$13:$T$27,0),MATCH('דיווח פרטני'!C1086,גיליון3!$U$12:$X$12,0)))</f>
        <v xml:space="preserve"> </v>
      </c>
      <c r="I1086" s="866"/>
      <c r="J1086" s="866"/>
      <c r="K1086" s="905"/>
    </row>
    <row r="1087" spans="1:11" ht="19" thickBot="1" x14ac:dyDescent="0.5">
      <c r="A1087" s="866"/>
      <c r="B1087" s="866"/>
      <c r="C1087" s="866"/>
      <c r="D1087" s="866"/>
      <c r="E1087" s="867"/>
      <c r="F1087" s="866"/>
      <c r="G1087" s="866"/>
      <c r="H1087" s="869" t="str">
        <f t="array" ref="H1087">IF(ISERROR(INDEX(גיליון3!$U$13:$X$27,MATCH('דיווח פרטני'!G1087,גיליון3!$T$13:$T$27,0),MATCH('דיווח פרטני'!C1087,גיליון3!$U$12:$X$12,0)))," ", INDEX(גיליון3!$U$13:$X$27,MATCH('דיווח פרטני'!G1087,גיליון3!$T$13:$T$27,0),MATCH('דיווח פרטני'!C1087,גיליון3!$U$12:$X$12,0)))</f>
        <v xml:space="preserve"> </v>
      </c>
      <c r="I1087" s="866"/>
      <c r="J1087" s="866"/>
      <c r="K1087" s="905"/>
    </row>
    <row r="1088" spans="1:11" ht="19" thickBot="1" x14ac:dyDescent="0.5">
      <c r="A1088" s="866"/>
      <c r="B1088" s="866"/>
      <c r="C1088" s="866"/>
      <c r="D1088" s="866"/>
      <c r="E1088" s="867"/>
      <c r="F1088" s="866"/>
      <c r="G1088" s="866"/>
      <c r="H1088" s="869" t="str">
        <f t="array" ref="H1088">IF(ISERROR(INDEX(גיליון3!$U$13:$X$27,MATCH('דיווח פרטני'!G1088,גיליון3!$T$13:$T$27,0),MATCH('דיווח פרטני'!C1088,גיליון3!$U$12:$X$12,0)))," ", INDEX(גיליון3!$U$13:$X$27,MATCH('דיווח פרטני'!G1088,גיליון3!$T$13:$T$27,0),MATCH('דיווח פרטני'!C1088,גיליון3!$U$12:$X$12,0)))</f>
        <v xml:space="preserve"> </v>
      </c>
      <c r="I1088" s="866"/>
      <c r="J1088" s="866"/>
      <c r="K1088" s="905"/>
    </row>
    <row r="1089" spans="1:11" ht="19" thickBot="1" x14ac:dyDescent="0.5">
      <c r="A1089" s="866"/>
      <c r="B1089" s="866"/>
      <c r="C1089" s="866"/>
      <c r="D1089" s="866"/>
      <c r="E1089" s="867"/>
      <c r="F1089" s="866"/>
      <c r="G1089" s="866"/>
      <c r="H1089" s="869" t="str">
        <f t="array" ref="H1089">IF(ISERROR(INDEX(גיליון3!$U$13:$X$27,MATCH('דיווח פרטני'!G1089,גיליון3!$T$13:$T$27,0),MATCH('דיווח פרטני'!C1089,גיליון3!$U$12:$X$12,0)))," ", INDEX(גיליון3!$U$13:$X$27,MATCH('דיווח פרטני'!G1089,גיליון3!$T$13:$T$27,0),MATCH('דיווח פרטני'!C1089,גיליון3!$U$12:$X$12,0)))</f>
        <v xml:space="preserve"> </v>
      </c>
      <c r="I1089" s="866"/>
      <c r="J1089" s="866"/>
      <c r="K1089" s="905"/>
    </row>
    <row r="1090" spans="1:11" ht="19" thickBot="1" x14ac:dyDescent="0.5">
      <c r="A1090" s="866"/>
      <c r="B1090" s="866"/>
      <c r="C1090" s="866"/>
      <c r="D1090" s="866"/>
      <c r="E1090" s="867"/>
      <c r="F1090" s="866"/>
      <c r="G1090" s="866"/>
      <c r="H1090" s="869" t="str">
        <f t="array" ref="H1090">IF(ISERROR(INDEX(גיליון3!$U$13:$X$27,MATCH('דיווח פרטני'!G1090,גיליון3!$T$13:$T$27,0),MATCH('דיווח פרטני'!C1090,גיליון3!$U$12:$X$12,0)))," ", INDEX(גיליון3!$U$13:$X$27,MATCH('דיווח פרטני'!G1090,גיליון3!$T$13:$T$27,0),MATCH('דיווח פרטני'!C1090,גיליון3!$U$12:$X$12,0)))</f>
        <v xml:space="preserve"> </v>
      </c>
      <c r="I1090" s="866"/>
      <c r="J1090" s="866"/>
      <c r="K1090" s="905"/>
    </row>
    <row r="1091" spans="1:11" ht="19" thickBot="1" x14ac:dyDescent="0.5">
      <c r="A1091" s="866"/>
      <c r="B1091" s="866"/>
      <c r="C1091" s="866"/>
      <c r="D1091" s="866"/>
      <c r="E1091" s="867"/>
      <c r="F1091" s="866"/>
      <c r="G1091" s="866"/>
      <c r="H1091" s="869" t="str">
        <f t="array" ref="H1091">IF(ISERROR(INDEX(גיליון3!$U$13:$X$27,MATCH('דיווח פרטני'!G1091,גיליון3!$T$13:$T$27,0),MATCH('דיווח פרטני'!C1091,גיליון3!$U$12:$X$12,0)))," ", INDEX(גיליון3!$U$13:$X$27,MATCH('דיווח פרטני'!G1091,גיליון3!$T$13:$T$27,0),MATCH('דיווח פרטני'!C1091,גיליון3!$U$12:$X$12,0)))</f>
        <v xml:space="preserve"> </v>
      </c>
      <c r="I1091" s="866"/>
      <c r="J1091" s="866"/>
      <c r="K1091" s="905"/>
    </row>
    <row r="1092" spans="1:11" ht="19" thickBot="1" x14ac:dyDescent="0.5">
      <c r="A1092" s="866"/>
      <c r="B1092" s="866"/>
      <c r="C1092" s="866"/>
      <c r="D1092" s="866"/>
      <c r="E1092" s="867"/>
      <c r="F1092" s="866"/>
      <c r="G1092" s="866"/>
      <c r="H1092" s="869" t="str">
        <f t="array" ref="H1092">IF(ISERROR(INDEX(גיליון3!$U$13:$X$27,MATCH('דיווח פרטני'!G1092,גיליון3!$T$13:$T$27,0),MATCH('דיווח פרטני'!C1092,גיליון3!$U$12:$X$12,0)))," ", INDEX(גיליון3!$U$13:$X$27,MATCH('דיווח פרטני'!G1092,גיליון3!$T$13:$T$27,0),MATCH('דיווח פרטני'!C1092,גיליון3!$U$12:$X$12,0)))</f>
        <v xml:space="preserve"> </v>
      </c>
      <c r="I1092" s="866"/>
      <c r="J1092" s="866"/>
      <c r="K1092" s="905"/>
    </row>
    <row r="1093" spans="1:11" ht="19" thickBot="1" x14ac:dyDescent="0.5">
      <c r="A1093" s="866"/>
      <c r="B1093" s="866"/>
      <c r="C1093" s="866"/>
      <c r="D1093" s="866"/>
      <c r="E1093" s="867"/>
      <c r="F1093" s="866"/>
      <c r="G1093" s="866"/>
      <c r="H1093" s="869" t="str">
        <f t="array" ref="H1093">IF(ISERROR(INDEX(גיליון3!$U$13:$X$27,MATCH('דיווח פרטני'!G1093,גיליון3!$T$13:$T$27,0),MATCH('דיווח פרטני'!C1093,גיליון3!$U$12:$X$12,0)))," ", INDEX(גיליון3!$U$13:$X$27,MATCH('דיווח פרטני'!G1093,גיליון3!$T$13:$T$27,0),MATCH('דיווח פרטני'!C1093,גיליון3!$U$12:$X$12,0)))</f>
        <v xml:space="preserve"> </v>
      </c>
      <c r="I1093" s="866"/>
      <c r="J1093" s="866"/>
      <c r="K1093" s="905"/>
    </row>
    <row r="1094" spans="1:11" ht="19" thickBot="1" x14ac:dyDescent="0.5">
      <c r="A1094" s="866"/>
      <c r="B1094" s="866"/>
      <c r="C1094" s="866"/>
      <c r="D1094" s="866"/>
      <c r="E1094" s="867"/>
      <c r="F1094" s="866"/>
      <c r="G1094" s="866"/>
      <c r="H1094" s="869" t="str">
        <f t="array" ref="H1094">IF(ISERROR(INDEX(גיליון3!$U$13:$X$27,MATCH('דיווח פרטני'!G1094,גיליון3!$T$13:$T$27,0),MATCH('דיווח פרטני'!C1094,גיליון3!$U$12:$X$12,0)))," ", INDEX(גיליון3!$U$13:$X$27,MATCH('דיווח פרטני'!G1094,גיליון3!$T$13:$T$27,0),MATCH('דיווח פרטני'!C1094,גיליון3!$U$12:$X$12,0)))</f>
        <v xml:space="preserve"> </v>
      </c>
      <c r="I1094" s="866"/>
      <c r="J1094" s="866"/>
      <c r="K1094" s="905"/>
    </row>
    <row r="1095" spans="1:11" ht="19" thickBot="1" x14ac:dyDescent="0.5">
      <c r="A1095" s="866"/>
      <c r="B1095" s="866"/>
      <c r="C1095" s="866"/>
      <c r="D1095" s="866"/>
      <c r="E1095" s="867"/>
      <c r="F1095" s="866"/>
      <c r="G1095" s="866"/>
      <c r="H1095" s="869" t="str">
        <f t="array" ref="H1095">IF(ISERROR(INDEX(גיליון3!$U$13:$X$27,MATCH('דיווח פרטני'!G1095,גיליון3!$T$13:$T$27,0),MATCH('דיווח פרטני'!C1095,גיליון3!$U$12:$X$12,0)))," ", INDEX(גיליון3!$U$13:$X$27,MATCH('דיווח פרטני'!G1095,גיליון3!$T$13:$T$27,0),MATCH('דיווח פרטני'!C1095,גיליון3!$U$12:$X$12,0)))</f>
        <v xml:space="preserve"> </v>
      </c>
      <c r="I1095" s="866"/>
      <c r="J1095" s="866"/>
      <c r="K1095" s="905"/>
    </row>
    <row r="1096" spans="1:11" ht="19" thickBot="1" x14ac:dyDescent="0.5">
      <c r="A1096" s="866"/>
      <c r="B1096" s="866"/>
      <c r="C1096" s="866"/>
      <c r="D1096" s="866"/>
      <c r="E1096" s="867"/>
      <c r="F1096" s="866"/>
      <c r="G1096" s="866"/>
      <c r="H1096" s="869" t="str">
        <f t="array" ref="H1096">IF(ISERROR(INDEX(גיליון3!$U$13:$X$27,MATCH('דיווח פרטני'!G1096,גיליון3!$T$13:$T$27,0),MATCH('דיווח פרטני'!C1096,גיליון3!$U$12:$X$12,0)))," ", INDEX(גיליון3!$U$13:$X$27,MATCH('דיווח פרטני'!G1096,גיליון3!$T$13:$T$27,0),MATCH('דיווח פרטני'!C1096,גיליון3!$U$12:$X$12,0)))</f>
        <v xml:space="preserve"> </v>
      </c>
      <c r="I1096" s="866"/>
      <c r="J1096" s="866"/>
      <c r="K1096" s="905"/>
    </row>
    <row r="1097" spans="1:11" ht="19" thickBot="1" x14ac:dyDescent="0.5">
      <c r="A1097" s="866"/>
      <c r="B1097" s="866"/>
      <c r="C1097" s="866"/>
      <c r="D1097" s="866"/>
      <c r="E1097" s="867"/>
      <c r="F1097" s="866"/>
      <c r="G1097" s="866"/>
      <c r="H1097" s="869" t="str">
        <f t="array" ref="H1097">IF(ISERROR(INDEX(גיליון3!$U$13:$X$27,MATCH('דיווח פרטני'!G1097,גיליון3!$T$13:$T$27,0),MATCH('דיווח פרטני'!C1097,גיליון3!$U$12:$X$12,0)))," ", INDEX(גיליון3!$U$13:$X$27,MATCH('דיווח פרטני'!G1097,גיליון3!$T$13:$T$27,0),MATCH('דיווח פרטני'!C1097,גיליון3!$U$12:$X$12,0)))</f>
        <v xml:space="preserve"> </v>
      </c>
      <c r="I1097" s="866"/>
      <c r="J1097" s="866"/>
      <c r="K1097" s="905"/>
    </row>
    <row r="1098" spans="1:11" ht="19" thickBot="1" x14ac:dyDescent="0.5">
      <c r="A1098" s="866"/>
      <c r="B1098" s="866"/>
      <c r="C1098" s="866"/>
      <c r="D1098" s="866"/>
      <c r="E1098" s="867"/>
      <c r="F1098" s="866"/>
      <c r="G1098" s="866"/>
      <c r="H1098" s="869" t="str">
        <f t="array" ref="H1098">IF(ISERROR(INDEX(גיליון3!$U$13:$X$27,MATCH('דיווח פרטני'!G1098,גיליון3!$T$13:$T$27,0),MATCH('דיווח פרטני'!C1098,גיליון3!$U$12:$X$12,0)))," ", INDEX(גיליון3!$U$13:$X$27,MATCH('דיווח פרטני'!G1098,גיליון3!$T$13:$T$27,0),MATCH('דיווח פרטני'!C1098,גיליון3!$U$12:$X$12,0)))</f>
        <v xml:space="preserve"> </v>
      </c>
      <c r="I1098" s="866"/>
      <c r="J1098" s="866"/>
      <c r="K1098" s="905"/>
    </row>
    <row r="1099" spans="1:11" ht="19" thickBot="1" x14ac:dyDescent="0.5">
      <c r="A1099" s="866"/>
      <c r="B1099" s="866"/>
      <c r="C1099" s="866"/>
      <c r="D1099" s="866"/>
      <c r="E1099" s="867"/>
      <c r="F1099" s="866"/>
      <c r="G1099" s="866"/>
      <c r="H1099" s="869" t="str">
        <f t="array" ref="H1099">IF(ISERROR(INDEX(גיליון3!$U$13:$X$27,MATCH('דיווח פרטני'!G1099,גיליון3!$T$13:$T$27,0),MATCH('דיווח פרטני'!C1099,גיליון3!$U$12:$X$12,0)))," ", INDEX(גיליון3!$U$13:$X$27,MATCH('דיווח פרטני'!G1099,גיליון3!$T$13:$T$27,0),MATCH('דיווח פרטני'!C1099,גיליון3!$U$12:$X$12,0)))</f>
        <v xml:space="preserve"> </v>
      </c>
      <c r="I1099" s="866"/>
      <c r="J1099" s="866"/>
      <c r="K1099" s="905"/>
    </row>
    <row r="1100" spans="1:11" ht="19" thickBot="1" x14ac:dyDescent="0.5">
      <c r="A1100" s="866"/>
      <c r="B1100" s="866"/>
      <c r="C1100" s="866"/>
      <c r="D1100" s="866"/>
      <c r="E1100" s="867"/>
      <c r="F1100" s="866"/>
      <c r="G1100" s="866"/>
      <c r="H1100" s="869" t="str">
        <f t="array" ref="H1100">IF(ISERROR(INDEX(גיליון3!$U$13:$X$27,MATCH('דיווח פרטני'!G1100,גיליון3!$T$13:$T$27,0),MATCH('דיווח פרטני'!C1100,גיליון3!$U$12:$X$12,0)))," ", INDEX(גיליון3!$U$13:$X$27,MATCH('דיווח פרטני'!G1100,גיליון3!$T$13:$T$27,0),MATCH('דיווח פרטני'!C1100,גיליון3!$U$12:$X$12,0)))</f>
        <v xml:space="preserve"> </v>
      </c>
      <c r="I1100" s="866"/>
      <c r="J1100" s="866"/>
      <c r="K1100" s="905"/>
    </row>
    <row r="1101" spans="1:11" ht="19" thickBot="1" x14ac:dyDescent="0.5">
      <c r="A1101" s="866"/>
      <c r="B1101" s="866"/>
      <c r="C1101" s="866"/>
      <c r="D1101" s="866"/>
      <c r="E1101" s="867"/>
      <c r="F1101" s="866"/>
      <c r="G1101" s="866"/>
      <c r="H1101" s="869" t="str">
        <f t="array" ref="H1101">IF(ISERROR(INDEX(גיליון3!$U$13:$X$27,MATCH('דיווח פרטני'!G1101,גיליון3!$T$13:$T$27,0),MATCH('דיווח פרטני'!C1101,גיליון3!$U$12:$X$12,0)))," ", INDEX(גיליון3!$U$13:$X$27,MATCH('דיווח פרטני'!G1101,גיליון3!$T$13:$T$27,0),MATCH('דיווח פרטני'!C1101,גיליון3!$U$12:$X$12,0)))</f>
        <v xml:space="preserve"> </v>
      </c>
      <c r="I1101" s="866"/>
      <c r="J1101" s="866"/>
      <c r="K1101" s="905"/>
    </row>
    <row r="1102" spans="1:11" ht="19" thickBot="1" x14ac:dyDescent="0.5">
      <c r="A1102" s="866"/>
      <c r="B1102" s="866"/>
      <c r="C1102" s="866"/>
      <c r="D1102" s="866"/>
      <c r="E1102" s="867"/>
      <c r="F1102" s="866"/>
      <c r="G1102" s="866"/>
      <c r="H1102" s="869" t="str">
        <f t="array" ref="H1102">IF(ISERROR(INDEX(גיליון3!$U$13:$X$27,MATCH('דיווח פרטני'!G1102,גיליון3!$T$13:$T$27,0),MATCH('דיווח פרטני'!C1102,גיליון3!$U$12:$X$12,0)))," ", INDEX(גיליון3!$U$13:$X$27,MATCH('דיווח פרטני'!G1102,גיליון3!$T$13:$T$27,0),MATCH('דיווח פרטני'!C1102,גיליון3!$U$12:$X$12,0)))</f>
        <v xml:space="preserve"> </v>
      </c>
      <c r="I1102" s="866"/>
      <c r="J1102" s="866"/>
      <c r="K1102" s="905"/>
    </row>
    <row r="1103" spans="1:11" ht="19" thickBot="1" x14ac:dyDescent="0.5">
      <c r="A1103" s="866"/>
      <c r="B1103" s="866"/>
      <c r="C1103" s="866"/>
      <c r="D1103" s="866"/>
      <c r="E1103" s="867"/>
      <c r="F1103" s="866"/>
      <c r="G1103" s="866"/>
      <c r="H1103" s="869" t="str">
        <f t="array" ref="H1103">IF(ISERROR(INDEX(גיליון3!$U$13:$X$27,MATCH('דיווח פרטני'!G1103,גיליון3!$T$13:$T$27,0),MATCH('דיווח פרטני'!C1103,גיליון3!$U$12:$X$12,0)))," ", INDEX(גיליון3!$U$13:$X$27,MATCH('דיווח פרטני'!G1103,גיליון3!$T$13:$T$27,0),MATCH('דיווח פרטני'!C1103,גיליון3!$U$12:$X$12,0)))</f>
        <v xml:space="preserve"> </v>
      </c>
      <c r="I1103" s="866"/>
      <c r="J1103" s="866"/>
      <c r="K1103" s="905"/>
    </row>
    <row r="1104" spans="1:11" ht="19" thickBot="1" x14ac:dyDescent="0.5">
      <c r="A1104" s="866"/>
      <c r="B1104" s="866"/>
      <c r="C1104" s="866"/>
      <c r="D1104" s="866"/>
      <c r="E1104" s="867"/>
      <c r="F1104" s="866"/>
      <c r="G1104" s="866"/>
      <c r="H1104" s="869" t="str">
        <f t="array" ref="H1104">IF(ISERROR(INDEX(גיליון3!$U$13:$X$27,MATCH('דיווח פרטני'!G1104,גיליון3!$T$13:$T$27,0),MATCH('דיווח פרטני'!C1104,גיליון3!$U$12:$X$12,0)))," ", INDEX(גיליון3!$U$13:$X$27,MATCH('דיווח פרטני'!G1104,גיליון3!$T$13:$T$27,0),MATCH('דיווח פרטני'!C1104,גיליון3!$U$12:$X$12,0)))</f>
        <v xml:space="preserve"> </v>
      </c>
      <c r="I1104" s="866"/>
      <c r="J1104" s="866"/>
      <c r="K1104" s="905"/>
    </row>
    <row r="1105" spans="1:11" ht="19" thickBot="1" x14ac:dyDescent="0.5">
      <c r="A1105" s="866"/>
      <c r="B1105" s="866"/>
      <c r="C1105" s="866"/>
      <c r="D1105" s="866"/>
      <c r="E1105" s="867"/>
      <c r="F1105" s="866"/>
      <c r="G1105" s="866"/>
      <c r="H1105" s="869" t="str">
        <f t="array" ref="H1105">IF(ISERROR(INDEX(גיליון3!$U$13:$X$27,MATCH('דיווח פרטני'!G1105,גיליון3!$T$13:$T$27,0),MATCH('דיווח פרטני'!C1105,גיליון3!$U$12:$X$12,0)))," ", INDEX(גיליון3!$U$13:$X$27,MATCH('דיווח פרטני'!G1105,גיליון3!$T$13:$T$27,0),MATCH('דיווח פרטני'!C1105,גיליון3!$U$12:$X$12,0)))</f>
        <v xml:space="preserve"> </v>
      </c>
      <c r="I1105" s="866"/>
      <c r="J1105" s="866"/>
      <c r="K1105" s="905"/>
    </row>
    <row r="1106" spans="1:11" ht="19" thickBot="1" x14ac:dyDescent="0.5">
      <c r="A1106" s="866"/>
      <c r="B1106" s="866"/>
      <c r="C1106" s="866"/>
      <c r="D1106" s="866"/>
      <c r="E1106" s="867"/>
      <c r="F1106" s="866"/>
      <c r="G1106" s="866"/>
      <c r="H1106" s="869" t="str">
        <f t="array" ref="H1106">IF(ISERROR(INDEX(גיליון3!$U$13:$X$27,MATCH('דיווח פרטני'!G1106,גיליון3!$T$13:$T$27,0),MATCH('דיווח פרטני'!C1106,גיליון3!$U$12:$X$12,0)))," ", INDEX(גיליון3!$U$13:$X$27,MATCH('דיווח פרטני'!G1106,גיליון3!$T$13:$T$27,0),MATCH('דיווח פרטני'!C1106,גיליון3!$U$12:$X$12,0)))</f>
        <v xml:space="preserve"> </v>
      </c>
      <c r="I1106" s="866"/>
      <c r="J1106" s="866"/>
      <c r="K1106" s="905"/>
    </row>
    <row r="1107" spans="1:11" ht="19" thickBot="1" x14ac:dyDescent="0.5">
      <c r="A1107" s="866"/>
      <c r="B1107" s="866"/>
      <c r="C1107" s="866"/>
      <c r="D1107" s="866"/>
      <c r="E1107" s="867"/>
      <c r="F1107" s="866"/>
      <c r="G1107" s="866"/>
      <c r="H1107" s="869" t="str">
        <f t="array" ref="H1107">IF(ISERROR(INDEX(גיליון3!$U$13:$X$27,MATCH('דיווח פרטני'!G1107,גיליון3!$T$13:$T$27,0),MATCH('דיווח פרטני'!C1107,גיליון3!$U$12:$X$12,0)))," ", INDEX(גיליון3!$U$13:$X$27,MATCH('דיווח פרטני'!G1107,גיליון3!$T$13:$T$27,0),MATCH('דיווח פרטני'!C1107,גיליון3!$U$12:$X$12,0)))</f>
        <v xml:space="preserve"> </v>
      </c>
      <c r="I1107" s="866"/>
      <c r="J1107" s="866"/>
      <c r="K1107" s="905"/>
    </row>
    <row r="1108" spans="1:11" ht="19" thickBot="1" x14ac:dyDescent="0.5">
      <c r="A1108" s="866"/>
      <c r="B1108" s="866"/>
      <c r="C1108" s="866"/>
      <c r="D1108" s="866"/>
      <c r="E1108" s="867"/>
      <c r="F1108" s="866"/>
      <c r="G1108" s="866"/>
      <c r="H1108" s="869" t="str">
        <f t="array" ref="H1108">IF(ISERROR(INDEX(גיליון3!$U$13:$X$27,MATCH('דיווח פרטני'!G1108,גיליון3!$T$13:$T$27,0),MATCH('דיווח פרטני'!C1108,גיליון3!$U$12:$X$12,0)))," ", INDEX(גיליון3!$U$13:$X$27,MATCH('דיווח פרטני'!G1108,גיליון3!$T$13:$T$27,0),MATCH('דיווח פרטני'!C1108,גיליון3!$U$12:$X$12,0)))</f>
        <v xml:space="preserve"> </v>
      </c>
      <c r="I1108" s="866"/>
      <c r="J1108" s="866"/>
      <c r="K1108" s="905"/>
    </row>
    <row r="1109" spans="1:11" ht="19" thickBot="1" x14ac:dyDescent="0.5">
      <c r="A1109" s="866"/>
      <c r="B1109" s="866"/>
      <c r="C1109" s="866"/>
      <c r="D1109" s="866"/>
      <c r="E1109" s="867"/>
      <c r="F1109" s="866"/>
      <c r="G1109" s="866"/>
      <c r="H1109" s="869" t="str">
        <f t="array" ref="H1109">IF(ISERROR(INDEX(גיליון3!$U$13:$X$27,MATCH('דיווח פרטני'!G1109,גיליון3!$T$13:$T$27,0),MATCH('דיווח פרטני'!C1109,גיליון3!$U$12:$X$12,0)))," ", INDEX(גיליון3!$U$13:$X$27,MATCH('דיווח פרטני'!G1109,גיליון3!$T$13:$T$27,0),MATCH('דיווח פרטני'!C1109,גיליון3!$U$12:$X$12,0)))</f>
        <v xml:space="preserve"> </v>
      </c>
      <c r="I1109" s="866"/>
      <c r="J1109" s="866"/>
      <c r="K1109" s="905"/>
    </row>
    <row r="1110" spans="1:11" ht="19" thickBot="1" x14ac:dyDescent="0.5">
      <c r="A1110" s="866"/>
      <c r="B1110" s="866"/>
      <c r="C1110" s="866"/>
      <c r="D1110" s="866"/>
      <c r="E1110" s="867"/>
      <c r="F1110" s="866"/>
      <c r="G1110" s="866"/>
      <c r="H1110" s="869" t="str">
        <f t="array" ref="H1110">IF(ISERROR(INDEX(גיליון3!$U$13:$X$27,MATCH('דיווח פרטני'!G1110,גיליון3!$T$13:$T$27,0),MATCH('דיווח פרטני'!C1110,גיליון3!$U$12:$X$12,0)))," ", INDEX(גיליון3!$U$13:$X$27,MATCH('דיווח פרטני'!G1110,גיליון3!$T$13:$T$27,0),MATCH('דיווח פרטני'!C1110,גיליון3!$U$12:$X$12,0)))</f>
        <v xml:space="preserve"> </v>
      </c>
      <c r="I1110" s="866"/>
      <c r="J1110" s="866"/>
      <c r="K1110" s="905"/>
    </row>
    <row r="1111" spans="1:11" ht="19" thickBot="1" x14ac:dyDescent="0.5">
      <c r="A1111" s="866"/>
      <c r="B1111" s="866"/>
      <c r="C1111" s="866"/>
      <c r="D1111" s="866"/>
      <c r="E1111" s="867"/>
      <c r="F1111" s="866"/>
      <c r="G1111" s="866"/>
      <c r="H1111" s="869" t="str">
        <f t="array" ref="H1111">IF(ISERROR(INDEX(גיליון3!$U$13:$X$27,MATCH('דיווח פרטני'!G1111,גיליון3!$T$13:$T$27,0),MATCH('דיווח פרטני'!C1111,גיליון3!$U$12:$X$12,0)))," ", INDEX(גיליון3!$U$13:$X$27,MATCH('דיווח פרטני'!G1111,גיליון3!$T$13:$T$27,0),MATCH('דיווח פרטני'!C1111,גיליון3!$U$12:$X$12,0)))</f>
        <v xml:space="preserve"> </v>
      </c>
      <c r="I1111" s="866"/>
      <c r="J1111" s="866"/>
      <c r="K1111" s="905"/>
    </row>
    <row r="1112" spans="1:11" ht="19" thickBot="1" x14ac:dyDescent="0.5">
      <c r="A1112" s="866"/>
      <c r="B1112" s="866"/>
      <c r="C1112" s="866"/>
      <c r="D1112" s="866"/>
      <c r="E1112" s="867"/>
      <c r="F1112" s="866"/>
      <c r="G1112" s="866"/>
      <c r="H1112" s="869" t="str">
        <f t="array" ref="H1112">IF(ISERROR(INDEX(גיליון3!$U$13:$X$27,MATCH('דיווח פרטני'!G1112,גיליון3!$T$13:$T$27,0),MATCH('דיווח פרטני'!C1112,גיליון3!$U$12:$X$12,0)))," ", INDEX(גיליון3!$U$13:$X$27,MATCH('דיווח פרטני'!G1112,גיליון3!$T$13:$T$27,0),MATCH('דיווח פרטני'!C1112,גיליון3!$U$12:$X$12,0)))</f>
        <v xml:space="preserve"> </v>
      </c>
      <c r="I1112" s="866"/>
      <c r="J1112" s="866"/>
      <c r="K1112" s="905"/>
    </row>
    <row r="1113" spans="1:11" ht="19" thickBot="1" x14ac:dyDescent="0.5">
      <c r="A1113" s="866"/>
      <c r="B1113" s="866"/>
      <c r="C1113" s="866"/>
      <c r="D1113" s="866"/>
      <c r="E1113" s="867"/>
      <c r="F1113" s="866"/>
      <c r="G1113" s="866"/>
      <c r="H1113" s="869" t="str">
        <f t="array" ref="H1113">IF(ISERROR(INDEX(גיליון3!$U$13:$X$27,MATCH('דיווח פרטני'!G1113,גיליון3!$T$13:$T$27,0),MATCH('דיווח פרטני'!C1113,גיליון3!$U$12:$X$12,0)))," ", INDEX(גיליון3!$U$13:$X$27,MATCH('דיווח פרטני'!G1113,גיליון3!$T$13:$T$27,0),MATCH('דיווח פרטני'!C1113,גיליון3!$U$12:$X$12,0)))</f>
        <v xml:space="preserve"> </v>
      </c>
      <c r="I1113" s="866"/>
      <c r="J1113" s="866"/>
      <c r="K1113" s="905"/>
    </row>
    <row r="1114" spans="1:11" ht="19" thickBot="1" x14ac:dyDescent="0.5">
      <c r="A1114" s="866"/>
      <c r="B1114" s="866"/>
      <c r="C1114" s="866"/>
      <c r="D1114" s="866"/>
      <c r="E1114" s="867"/>
      <c r="F1114" s="866"/>
      <c r="G1114" s="866"/>
      <c r="H1114" s="869" t="str">
        <f t="array" ref="H1114">IF(ISERROR(INDEX(גיליון3!$U$13:$X$27,MATCH('דיווח פרטני'!G1114,גיליון3!$T$13:$T$27,0),MATCH('דיווח פרטני'!C1114,גיליון3!$U$12:$X$12,0)))," ", INDEX(גיליון3!$U$13:$X$27,MATCH('דיווח פרטני'!G1114,גיליון3!$T$13:$T$27,0),MATCH('דיווח פרטני'!C1114,גיליון3!$U$12:$X$12,0)))</f>
        <v xml:space="preserve"> </v>
      </c>
      <c r="I1114" s="866"/>
      <c r="J1114" s="866"/>
      <c r="K1114" s="905"/>
    </row>
    <row r="1115" spans="1:11" ht="19" thickBot="1" x14ac:dyDescent="0.5">
      <c r="A1115" s="866"/>
      <c r="B1115" s="866"/>
      <c r="C1115" s="866"/>
      <c r="D1115" s="866"/>
      <c r="E1115" s="867"/>
      <c r="F1115" s="866"/>
      <c r="G1115" s="866"/>
      <c r="H1115" s="869" t="str">
        <f t="array" ref="H1115">IF(ISERROR(INDEX(גיליון3!$U$13:$X$27,MATCH('דיווח פרטני'!G1115,גיליון3!$T$13:$T$27,0),MATCH('דיווח פרטני'!C1115,גיליון3!$U$12:$X$12,0)))," ", INDEX(גיליון3!$U$13:$X$27,MATCH('דיווח פרטני'!G1115,גיליון3!$T$13:$T$27,0),MATCH('דיווח פרטני'!C1115,גיליון3!$U$12:$X$12,0)))</f>
        <v xml:space="preserve"> </v>
      </c>
      <c r="I1115" s="866"/>
      <c r="J1115" s="866"/>
      <c r="K1115" s="905"/>
    </row>
    <row r="1116" spans="1:11" ht="19" thickBot="1" x14ac:dyDescent="0.5">
      <c r="A1116" s="866"/>
      <c r="B1116" s="866"/>
      <c r="C1116" s="866"/>
      <c r="D1116" s="866"/>
      <c r="E1116" s="867"/>
      <c r="F1116" s="866"/>
      <c r="G1116" s="866"/>
      <c r="H1116" s="869" t="str">
        <f t="array" ref="H1116">IF(ISERROR(INDEX(גיליון3!$U$13:$X$27,MATCH('דיווח פרטני'!G1116,גיליון3!$T$13:$T$27,0),MATCH('דיווח פרטני'!C1116,גיליון3!$U$12:$X$12,0)))," ", INDEX(גיליון3!$U$13:$X$27,MATCH('דיווח פרטני'!G1116,גיליון3!$T$13:$T$27,0),MATCH('דיווח פרטני'!C1116,גיליון3!$U$12:$X$12,0)))</f>
        <v xml:space="preserve"> </v>
      </c>
      <c r="I1116" s="866"/>
      <c r="J1116" s="866"/>
      <c r="K1116" s="905"/>
    </row>
    <row r="1117" spans="1:11" ht="19" thickBot="1" x14ac:dyDescent="0.5">
      <c r="A1117" s="866"/>
      <c r="B1117" s="866"/>
      <c r="C1117" s="866"/>
      <c r="D1117" s="866"/>
      <c r="E1117" s="867"/>
      <c r="F1117" s="866"/>
      <c r="G1117" s="866"/>
      <c r="H1117" s="869" t="str">
        <f t="array" ref="H1117">IF(ISERROR(INDEX(גיליון3!$U$13:$X$27,MATCH('דיווח פרטני'!G1117,גיליון3!$T$13:$T$27,0),MATCH('דיווח פרטני'!C1117,גיליון3!$U$12:$X$12,0)))," ", INDEX(גיליון3!$U$13:$X$27,MATCH('דיווח פרטני'!G1117,גיליון3!$T$13:$T$27,0),MATCH('דיווח פרטני'!C1117,גיליון3!$U$12:$X$12,0)))</f>
        <v xml:space="preserve"> </v>
      </c>
      <c r="I1117" s="866"/>
      <c r="J1117" s="866"/>
      <c r="K1117" s="905"/>
    </row>
    <row r="1118" spans="1:11" ht="19" thickBot="1" x14ac:dyDescent="0.5">
      <c r="A1118" s="866"/>
      <c r="B1118" s="866"/>
      <c r="C1118" s="866"/>
      <c r="D1118" s="866"/>
      <c r="E1118" s="867"/>
      <c r="F1118" s="866"/>
      <c r="G1118" s="866"/>
      <c r="H1118" s="869" t="str">
        <f t="array" ref="H1118">IF(ISERROR(INDEX(גיליון3!$U$13:$X$27,MATCH('דיווח פרטני'!G1118,גיליון3!$T$13:$T$27,0),MATCH('דיווח פרטני'!C1118,גיליון3!$U$12:$X$12,0)))," ", INDEX(גיליון3!$U$13:$X$27,MATCH('דיווח פרטני'!G1118,גיליון3!$T$13:$T$27,0),MATCH('דיווח פרטני'!C1118,גיליון3!$U$12:$X$12,0)))</f>
        <v xml:space="preserve"> </v>
      </c>
      <c r="I1118" s="866"/>
      <c r="J1118" s="866"/>
      <c r="K1118" s="905"/>
    </row>
    <row r="1119" spans="1:11" ht="19" thickBot="1" x14ac:dyDescent="0.5">
      <c r="A1119" s="866"/>
      <c r="B1119" s="866"/>
      <c r="C1119" s="866"/>
      <c r="D1119" s="866"/>
      <c r="E1119" s="867"/>
      <c r="F1119" s="866"/>
      <c r="G1119" s="866"/>
      <c r="H1119" s="869" t="str">
        <f t="array" ref="H1119">IF(ISERROR(INDEX(גיליון3!$U$13:$X$27,MATCH('דיווח פרטני'!G1119,גיליון3!$T$13:$T$27,0),MATCH('דיווח פרטני'!C1119,גיליון3!$U$12:$X$12,0)))," ", INDEX(גיליון3!$U$13:$X$27,MATCH('דיווח פרטני'!G1119,גיליון3!$T$13:$T$27,0),MATCH('דיווח פרטני'!C1119,גיליון3!$U$12:$X$12,0)))</f>
        <v xml:space="preserve"> </v>
      </c>
      <c r="I1119" s="866"/>
      <c r="J1119" s="866"/>
      <c r="K1119" s="905"/>
    </row>
    <row r="1120" spans="1:11" ht="19" thickBot="1" x14ac:dyDescent="0.5">
      <c r="A1120" s="866"/>
      <c r="B1120" s="866"/>
      <c r="C1120" s="866"/>
      <c r="D1120" s="866"/>
      <c r="E1120" s="867"/>
      <c r="F1120" s="866"/>
      <c r="G1120" s="866"/>
      <c r="H1120" s="869" t="str">
        <f t="array" ref="H1120">IF(ISERROR(INDEX(גיליון3!$U$13:$X$27,MATCH('דיווח פרטני'!G1120,גיליון3!$T$13:$T$27,0),MATCH('דיווח פרטני'!C1120,גיליון3!$U$12:$X$12,0)))," ", INDEX(גיליון3!$U$13:$X$27,MATCH('דיווח פרטני'!G1120,גיליון3!$T$13:$T$27,0),MATCH('דיווח פרטני'!C1120,גיליון3!$U$12:$X$12,0)))</f>
        <v xml:space="preserve"> </v>
      </c>
      <c r="I1120" s="866"/>
      <c r="J1120" s="866"/>
      <c r="K1120" s="905"/>
    </row>
    <row r="1121" spans="1:11" ht="19" thickBot="1" x14ac:dyDescent="0.5">
      <c r="A1121" s="866"/>
      <c r="B1121" s="866"/>
      <c r="C1121" s="866"/>
      <c r="D1121" s="866"/>
      <c r="E1121" s="867"/>
      <c r="F1121" s="866"/>
      <c r="G1121" s="866"/>
      <c r="H1121" s="869" t="str">
        <f t="array" ref="H1121">IF(ISERROR(INDEX(גיליון3!$U$13:$X$27,MATCH('דיווח פרטני'!G1121,גיליון3!$T$13:$T$27,0),MATCH('דיווח פרטני'!C1121,גיליון3!$U$12:$X$12,0)))," ", INDEX(גיליון3!$U$13:$X$27,MATCH('דיווח פרטני'!G1121,גיליון3!$T$13:$T$27,0),MATCH('דיווח פרטני'!C1121,גיליון3!$U$12:$X$12,0)))</f>
        <v xml:space="preserve"> </v>
      </c>
      <c r="I1121" s="866"/>
      <c r="J1121" s="866"/>
      <c r="K1121" s="905"/>
    </row>
    <row r="1122" spans="1:11" ht="19" thickBot="1" x14ac:dyDescent="0.5">
      <c r="A1122" s="866"/>
      <c r="B1122" s="866"/>
      <c r="C1122" s="866"/>
      <c r="D1122" s="866"/>
      <c r="E1122" s="867"/>
      <c r="F1122" s="866"/>
      <c r="G1122" s="866"/>
      <c r="H1122" s="869" t="str">
        <f t="array" ref="H1122">IF(ISERROR(INDEX(גיליון3!$U$13:$X$27,MATCH('דיווח פרטני'!G1122,גיליון3!$T$13:$T$27,0),MATCH('דיווח פרטני'!C1122,גיליון3!$U$12:$X$12,0)))," ", INDEX(גיליון3!$U$13:$X$27,MATCH('דיווח פרטני'!G1122,גיליון3!$T$13:$T$27,0),MATCH('דיווח פרטני'!C1122,גיליון3!$U$12:$X$12,0)))</f>
        <v xml:space="preserve"> </v>
      </c>
      <c r="I1122" s="866"/>
      <c r="J1122" s="866"/>
      <c r="K1122" s="905"/>
    </row>
    <row r="1123" spans="1:11" ht="19" thickBot="1" x14ac:dyDescent="0.5">
      <c r="A1123" s="866"/>
      <c r="B1123" s="866"/>
      <c r="C1123" s="866"/>
      <c r="D1123" s="866"/>
      <c r="E1123" s="867"/>
      <c r="F1123" s="866"/>
      <c r="G1123" s="866"/>
      <c r="H1123" s="869" t="str">
        <f t="array" ref="H1123">IF(ISERROR(INDEX(גיליון3!$U$13:$X$27,MATCH('דיווח פרטני'!G1123,גיליון3!$T$13:$T$27,0),MATCH('דיווח פרטני'!C1123,גיליון3!$U$12:$X$12,0)))," ", INDEX(גיליון3!$U$13:$X$27,MATCH('דיווח פרטני'!G1123,גיליון3!$T$13:$T$27,0),MATCH('דיווח פרטני'!C1123,גיליון3!$U$12:$X$12,0)))</f>
        <v xml:space="preserve"> </v>
      </c>
      <c r="I1123" s="866"/>
      <c r="J1123" s="866"/>
      <c r="K1123" s="905"/>
    </row>
    <row r="1124" spans="1:11" ht="19" thickBot="1" x14ac:dyDescent="0.5">
      <c r="A1124" s="866"/>
      <c r="B1124" s="866"/>
      <c r="C1124" s="866"/>
      <c r="D1124" s="866"/>
      <c r="E1124" s="867"/>
      <c r="F1124" s="866"/>
      <c r="G1124" s="866"/>
      <c r="H1124" s="869" t="str">
        <f t="array" ref="H1124">IF(ISERROR(INDEX(גיליון3!$U$13:$X$27,MATCH('דיווח פרטני'!G1124,גיליון3!$T$13:$T$27,0),MATCH('דיווח פרטני'!C1124,גיליון3!$U$12:$X$12,0)))," ", INDEX(גיליון3!$U$13:$X$27,MATCH('דיווח פרטני'!G1124,גיליון3!$T$13:$T$27,0),MATCH('דיווח פרטני'!C1124,גיליון3!$U$12:$X$12,0)))</f>
        <v xml:space="preserve"> </v>
      </c>
      <c r="I1124" s="866"/>
      <c r="J1124" s="866"/>
      <c r="K1124" s="905"/>
    </row>
    <row r="1125" spans="1:11" ht="19" thickBot="1" x14ac:dyDescent="0.5">
      <c r="A1125" s="866"/>
      <c r="B1125" s="866"/>
      <c r="C1125" s="866"/>
      <c r="D1125" s="866"/>
      <c r="E1125" s="867"/>
      <c r="F1125" s="866"/>
      <c r="G1125" s="866"/>
      <c r="H1125" s="869" t="str">
        <f t="array" ref="H1125">IF(ISERROR(INDEX(גיליון3!$U$13:$X$27,MATCH('דיווח פרטני'!G1125,גיליון3!$T$13:$T$27,0),MATCH('דיווח פרטני'!C1125,גיליון3!$U$12:$X$12,0)))," ", INDEX(גיליון3!$U$13:$X$27,MATCH('דיווח פרטני'!G1125,גיליון3!$T$13:$T$27,0),MATCH('דיווח פרטני'!C1125,גיליון3!$U$12:$X$12,0)))</f>
        <v xml:space="preserve"> </v>
      </c>
      <c r="I1125" s="866"/>
      <c r="J1125" s="866"/>
      <c r="K1125" s="905"/>
    </row>
    <row r="1126" spans="1:11" ht="19" thickBot="1" x14ac:dyDescent="0.5">
      <c r="A1126" s="866"/>
      <c r="B1126" s="866"/>
      <c r="C1126" s="866"/>
      <c r="D1126" s="866"/>
      <c r="E1126" s="867"/>
      <c r="F1126" s="866"/>
      <c r="G1126" s="866"/>
      <c r="H1126" s="869" t="str">
        <f t="array" ref="H1126">IF(ISERROR(INDEX(גיליון3!$U$13:$X$27,MATCH('דיווח פרטני'!G1126,גיליון3!$T$13:$T$27,0),MATCH('דיווח פרטני'!C1126,גיליון3!$U$12:$X$12,0)))," ", INDEX(גיליון3!$U$13:$X$27,MATCH('דיווח פרטני'!G1126,גיליון3!$T$13:$T$27,0),MATCH('דיווח פרטני'!C1126,גיליון3!$U$12:$X$12,0)))</f>
        <v xml:space="preserve"> </v>
      </c>
      <c r="I1126" s="866"/>
      <c r="J1126" s="866"/>
      <c r="K1126" s="905"/>
    </row>
    <row r="1127" spans="1:11" ht="19" thickBot="1" x14ac:dyDescent="0.5">
      <c r="A1127" s="866"/>
      <c r="B1127" s="866"/>
      <c r="C1127" s="866"/>
      <c r="D1127" s="866"/>
      <c r="E1127" s="867"/>
      <c r="F1127" s="866"/>
      <c r="G1127" s="866"/>
      <c r="H1127" s="869" t="str">
        <f t="array" ref="H1127">IF(ISERROR(INDEX(גיליון3!$U$13:$X$27,MATCH('דיווח פרטני'!G1127,גיליון3!$T$13:$T$27,0),MATCH('דיווח פרטני'!C1127,גיליון3!$U$12:$X$12,0)))," ", INDEX(גיליון3!$U$13:$X$27,MATCH('דיווח פרטני'!G1127,גיליון3!$T$13:$T$27,0),MATCH('דיווח פרטני'!C1127,גיליון3!$U$12:$X$12,0)))</f>
        <v xml:space="preserve"> </v>
      </c>
      <c r="I1127" s="866"/>
      <c r="J1127" s="866"/>
      <c r="K1127" s="905"/>
    </row>
    <row r="1128" spans="1:11" ht="19" thickBot="1" x14ac:dyDescent="0.5">
      <c r="A1128" s="866"/>
      <c r="B1128" s="866"/>
      <c r="C1128" s="866"/>
      <c r="D1128" s="866"/>
      <c r="E1128" s="867"/>
      <c r="F1128" s="866"/>
      <c r="G1128" s="866"/>
      <c r="H1128" s="869" t="str">
        <f t="array" ref="H1128">IF(ISERROR(INDEX(גיליון3!$U$13:$X$27,MATCH('דיווח פרטני'!G1128,גיליון3!$T$13:$T$27,0),MATCH('דיווח פרטני'!C1128,גיליון3!$U$12:$X$12,0)))," ", INDEX(גיליון3!$U$13:$X$27,MATCH('דיווח פרטני'!G1128,גיליון3!$T$13:$T$27,0),MATCH('דיווח פרטני'!C1128,גיליון3!$U$12:$X$12,0)))</f>
        <v xml:space="preserve"> </v>
      </c>
      <c r="I1128" s="866"/>
      <c r="J1128" s="866"/>
      <c r="K1128" s="905"/>
    </row>
    <row r="1129" spans="1:11" ht="19" thickBot="1" x14ac:dyDescent="0.5">
      <c r="A1129" s="866"/>
      <c r="B1129" s="866"/>
      <c r="C1129" s="866"/>
      <c r="D1129" s="866"/>
      <c r="E1129" s="867"/>
      <c r="F1129" s="866"/>
      <c r="G1129" s="866"/>
      <c r="H1129" s="869" t="str">
        <f t="array" ref="H1129">IF(ISERROR(INDEX(גיליון3!$U$13:$X$27,MATCH('דיווח פרטני'!G1129,גיליון3!$T$13:$T$27,0),MATCH('דיווח פרטני'!C1129,גיליון3!$U$12:$X$12,0)))," ", INDEX(גיליון3!$U$13:$X$27,MATCH('דיווח פרטני'!G1129,גיליון3!$T$13:$T$27,0),MATCH('דיווח פרטני'!C1129,גיליון3!$U$12:$X$12,0)))</f>
        <v xml:space="preserve"> </v>
      </c>
      <c r="I1129" s="866"/>
      <c r="J1129" s="866"/>
      <c r="K1129" s="905"/>
    </row>
    <row r="1130" spans="1:11" ht="19" thickBot="1" x14ac:dyDescent="0.5">
      <c r="A1130" s="866"/>
      <c r="B1130" s="866"/>
      <c r="C1130" s="866"/>
      <c r="D1130" s="866"/>
      <c r="E1130" s="867"/>
      <c r="F1130" s="866"/>
      <c r="G1130" s="866"/>
      <c r="H1130" s="869" t="str">
        <f t="array" ref="H1130">IF(ISERROR(INDEX(גיליון3!$U$13:$X$27,MATCH('דיווח פרטני'!G1130,גיליון3!$T$13:$T$27,0),MATCH('דיווח פרטני'!C1130,גיליון3!$U$12:$X$12,0)))," ", INDEX(גיליון3!$U$13:$X$27,MATCH('דיווח פרטני'!G1130,גיליון3!$T$13:$T$27,0),MATCH('דיווח פרטני'!C1130,גיליון3!$U$12:$X$12,0)))</f>
        <v xml:space="preserve"> </v>
      </c>
      <c r="I1130" s="866"/>
      <c r="J1130" s="866"/>
      <c r="K1130" s="905"/>
    </row>
    <row r="1131" spans="1:11" ht="19" thickBot="1" x14ac:dyDescent="0.5">
      <c r="A1131" s="866"/>
      <c r="B1131" s="866"/>
      <c r="C1131" s="866"/>
      <c r="D1131" s="866"/>
      <c r="E1131" s="867"/>
      <c r="F1131" s="866"/>
      <c r="G1131" s="866"/>
      <c r="H1131" s="869" t="str">
        <f t="array" ref="H1131">IF(ISERROR(INDEX(גיליון3!$U$13:$X$27,MATCH('דיווח פרטני'!G1131,גיליון3!$T$13:$T$27,0),MATCH('דיווח פרטני'!C1131,גיליון3!$U$12:$X$12,0)))," ", INDEX(גיליון3!$U$13:$X$27,MATCH('דיווח פרטני'!G1131,גיליון3!$T$13:$T$27,0),MATCH('דיווח פרטני'!C1131,גיליון3!$U$12:$X$12,0)))</f>
        <v xml:space="preserve"> </v>
      </c>
      <c r="I1131" s="866"/>
      <c r="J1131" s="866"/>
      <c r="K1131" s="905"/>
    </row>
    <row r="1132" spans="1:11" ht="19" thickBot="1" x14ac:dyDescent="0.5">
      <c r="A1132" s="866"/>
      <c r="B1132" s="866"/>
      <c r="C1132" s="866"/>
      <c r="D1132" s="866"/>
      <c r="E1132" s="867"/>
      <c r="F1132" s="866"/>
      <c r="G1132" s="866"/>
      <c r="H1132" s="869" t="str">
        <f t="array" ref="H1132">IF(ISERROR(INDEX(גיליון3!$U$13:$X$27,MATCH('דיווח פרטני'!G1132,גיליון3!$T$13:$T$27,0),MATCH('דיווח פרטני'!C1132,גיליון3!$U$12:$X$12,0)))," ", INDEX(גיליון3!$U$13:$X$27,MATCH('דיווח פרטני'!G1132,גיליון3!$T$13:$T$27,0),MATCH('דיווח פרטני'!C1132,גיליון3!$U$12:$X$12,0)))</f>
        <v xml:space="preserve"> </v>
      </c>
      <c r="I1132" s="866"/>
      <c r="J1132" s="866"/>
      <c r="K1132" s="905"/>
    </row>
    <row r="1133" spans="1:11" ht="19" thickBot="1" x14ac:dyDescent="0.5">
      <c r="A1133" s="866"/>
      <c r="B1133" s="866"/>
      <c r="C1133" s="866"/>
      <c r="D1133" s="866"/>
      <c r="E1133" s="867"/>
      <c r="F1133" s="866"/>
      <c r="G1133" s="866"/>
      <c r="H1133" s="869" t="str">
        <f t="array" ref="H1133">IF(ISERROR(INDEX(גיליון3!$U$13:$X$27,MATCH('דיווח פרטני'!G1133,גיליון3!$T$13:$T$27,0),MATCH('דיווח פרטני'!C1133,גיליון3!$U$12:$X$12,0)))," ", INDEX(גיליון3!$U$13:$X$27,MATCH('דיווח פרטני'!G1133,גיליון3!$T$13:$T$27,0),MATCH('דיווח פרטני'!C1133,גיליון3!$U$12:$X$12,0)))</f>
        <v xml:space="preserve"> </v>
      </c>
      <c r="I1133" s="866"/>
      <c r="J1133" s="866"/>
      <c r="K1133" s="905"/>
    </row>
    <row r="1134" spans="1:11" ht="19" thickBot="1" x14ac:dyDescent="0.5">
      <c r="A1134" s="866"/>
      <c r="B1134" s="866"/>
      <c r="C1134" s="866"/>
      <c r="D1134" s="866"/>
      <c r="E1134" s="867"/>
      <c r="F1134" s="866"/>
      <c r="G1134" s="866"/>
      <c r="H1134" s="869" t="str">
        <f t="array" ref="H1134">IF(ISERROR(INDEX(גיליון3!$U$13:$X$27,MATCH('דיווח פרטני'!G1134,גיליון3!$T$13:$T$27,0),MATCH('דיווח פרטני'!C1134,גיליון3!$U$12:$X$12,0)))," ", INDEX(גיליון3!$U$13:$X$27,MATCH('דיווח פרטני'!G1134,גיליון3!$T$13:$T$27,0),MATCH('דיווח פרטני'!C1134,גיליון3!$U$12:$X$12,0)))</f>
        <v xml:space="preserve"> </v>
      </c>
      <c r="I1134" s="866"/>
      <c r="J1134" s="866"/>
      <c r="K1134" s="905"/>
    </row>
    <row r="1135" spans="1:11" ht="19" thickBot="1" x14ac:dyDescent="0.5">
      <c r="A1135" s="866"/>
      <c r="B1135" s="866"/>
      <c r="C1135" s="866"/>
      <c r="D1135" s="866"/>
      <c r="E1135" s="867"/>
      <c r="F1135" s="866"/>
      <c r="G1135" s="866"/>
      <c r="H1135" s="869" t="str">
        <f t="array" ref="H1135">IF(ISERROR(INDEX(גיליון3!$U$13:$X$27,MATCH('דיווח פרטני'!G1135,גיליון3!$T$13:$T$27,0),MATCH('דיווח פרטני'!C1135,גיליון3!$U$12:$X$12,0)))," ", INDEX(גיליון3!$U$13:$X$27,MATCH('דיווח פרטני'!G1135,גיליון3!$T$13:$T$27,0),MATCH('דיווח פרטני'!C1135,גיליון3!$U$12:$X$12,0)))</f>
        <v xml:space="preserve"> </v>
      </c>
      <c r="I1135" s="866"/>
      <c r="J1135" s="866"/>
      <c r="K1135" s="905"/>
    </row>
    <row r="1136" spans="1:11" ht="19" thickBot="1" x14ac:dyDescent="0.5">
      <c r="A1136" s="866"/>
      <c r="B1136" s="866"/>
      <c r="C1136" s="866"/>
      <c r="D1136" s="866"/>
      <c r="E1136" s="867"/>
      <c r="F1136" s="866"/>
      <c r="G1136" s="866"/>
      <c r="H1136" s="869" t="str">
        <f t="array" ref="H1136">IF(ISERROR(INDEX(גיליון3!$U$13:$X$27,MATCH('דיווח פרטני'!G1136,גיליון3!$T$13:$T$27,0),MATCH('דיווח פרטני'!C1136,גיליון3!$U$12:$X$12,0)))," ", INDEX(גיליון3!$U$13:$X$27,MATCH('דיווח פרטני'!G1136,גיליון3!$T$13:$T$27,0),MATCH('דיווח פרטני'!C1136,גיליון3!$U$12:$X$12,0)))</f>
        <v xml:space="preserve"> </v>
      </c>
      <c r="I1136" s="866"/>
      <c r="J1136" s="866"/>
      <c r="K1136" s="905"/>
    </row>
    <row r="1137" spans="1:11" ht="19" thickBot="1" x14ac:dyDescent="0.5">
      <c r="A1137" s="866"/>
      <c r="B1137" s="866"/>
      <c r="C1137" s="866"/>
      <c r="D1137" s="866"/>
      <c r="E1137" s="867"/>
      <c r="F1137" s="866"/>
      <c r="G1137" s="866"/>
      <c r="H1137" s="869" t="str">
        <f t="array" ref="H1137">IF(ISERROR(INDEX(גיליון3!$U$13:$X$27,MATCH('דיווח פרטני'!G1137,גיליון3!$T$13:$T$27,0),MATCH('דיווח פרטני'!C1137,גיליון3!$U$12:$X$12,0)))," ", INDEX(גיליון3!$U$13:$X$27,MATCH('דיווח פרטני'!G1137,גיליון3!$T$13:$T$27,0),MATCH('דיווח פרטני'!C1137,גיליון3!$U$12:$X$12,0)))</f>
        <v xml:space="preserve"> </v>
      </c>
      <c r="I1137" s="866"/>
      <c r="J1137" s="866"/>
      <c r="K1137" s="905"/>
    </row>
    <row r="1138" spans="1:11" ht="19" thickBot="1" x14ac:dyDescent="0.5">
      <c r="A1138" s="866"/>
      <c r="B1138" s="866"/>
      <c r="C1138" s="866"/>
      <c r="D1138" s="866"/>
      <c r="E1138" s="867"/>
      <c r="F1138" s="866"/>
      <c r="G1138" s="866"/>
      <c r="H1138" s="869" t="str">
        <f t="array" ref="H1138">IF(ISERROR(INDEX(גיליון3!$U$13:$X$27,MATCH('דיווח פרטני'!G1138,גיליון3!$T$13:$T$27,0),MATCH('דיווח פרטני'!C1138,גיליון3!$U$12:$X$12,0)))," ", INDEX(גיליון3!$U$13:$X$27,MATCH('דיווח פרטני'!G1138,גיליון3!$T$13:$T$27,0),MATCH('דיווח פרטני'!C1138,גיליון3!$U$12:$X$12,0)))</f>
        <v xml:space="preserve"> </v>
      </c>
      <c r="I1138" s="866"/>
      <c r="J1138" s="866"/>
      <c r="K1138" s="905"/>
    </row>
    <row r="1139" spans="1:11" ht="19" thickBot="1" x14ac:dyDescent="0.5">
      <c r="A1139" s="866"/>
      <c r="B1139" s="866"/>
      <c r="C1139" s="866"/>
      <c r="D1139" s="866"/>
      <c r="E1139" s="867"/>
      <c r="F1139" s="866"/>
      <c r="G1139" s="866"/>
      <c r="H1139" s="869" t="str">
        <f t="array" ref="H1139">IF(ISERROR(INDEX(גיליון3!$U$13:$X$27,MATCH('דיווח פרטני'!G1139,גיליון3!$T$13:$T$27,0),MATCH('דיווח פרטני'!C1139,גיליון3!$U$12:$X$12,0)))," ", INDEX(גיליון3!$U$13:$X$27,MATCH('דיווח פרטני'!G1139,גיליון3!$T$13:$T$27,0),MATCH('דיווח פרטני'!C1139,גיליון3!$U$12:$X$12,0)))</f>
        <v xml:space="preserve"> </v>
      </c>
      <c r="I1139" s="866"/>
      <c r="J1139" s="866"/>
      <c r="K1139" s="905"/>
    </row>
    <row r="1140" spans="1:11" ht="19" thickBot="1" x14ac:dyDescent="0.5">
      <c r="A1140" s="866"/>
      <c r="B1140" s="866"/>
      <c r="C1140" s="866"/>
      <c r="D1140" s="866"/>
      <c r="E1140" s="867"/>
      <c r="F1140" s="866"/>
      <c r="G1140" s="866"/>
      <c r="H1140" s="869" t="str">
        <f t="array" ref="H1140">IF(ISERROR(INDEX(גיליון3!$U$13:$X$27,MATCH('דיווח פרטני'!G1140,גיליון3!$T$13:$T$27,0),MATCH('דיווח פרטני'!C1140,גיליון3!$U$12:$X$12,0)))," ", INDEX(גיליון3!$U$13:$X$27,MATCH('דיווח פרטני'!G1140,גיליון3!$T$13:$T$27,0),MATCH('דיווח פרטני'!C1140,גיליון3!$U$12:$X$12,0)))</f>
        <v xml:space="preserve"> </v>
      </c>
      <c r="I1140" s="866"/>
      <c r="J1140" s="866"/>
      <c r="K1140" s="905"/>
    </row>
    <row r="1141" spans="1:11" ht="19" thickBot="1" x14ac:dyDescent="0.5">
      <c r="A1141" s="866"/>
      <c r="B1141" s="866"/>
      <c r="C1141" s="866"/>
      <c r="D1141" s="866"/>
      <c r="E1141" s="867"/>
      <c r="F1141" s="866"/>
      <c r="G1141" s="866"/>
      <c r="H1141" s="869" t="str">
        <f t="array" ref="H1141">IF(ISERROR(INDEX(גיליון3!$U$13:$X$27,MATCH('דיווח פרטני'!G1141,גיליון3!$T$13:$T$27,0),MATCH('דיווח פרטני'!C1141,גיליון3!$U$12:$X$12,0)))," ", INDEX(גיליון3!$U$13:$X$27,MATCH('דיווח פרטני'!G1141,גיליון3!$T$13:$T$27,0),MATCH('דיווח פרטני'!C1141,גיליון3!$U$12:$X$12,0)))</f>
        <v xml:space="preserve"> </v>
      </c>
      <c r="I1141" s="866"/>
      <c r="J1141" s="866"/>
      <c r="K1141" s="905"/>
    </row>
    <row r="1142" spans="1:11" ht="19" thickBot="1" x14ac:dyDescent="0.5">
      <c r="A1142" s="866"/>
      <c r="B1142" s="866"/>
      <c r="C1142" s="866"/>
      <c r="D1142" s="866"/>
      <c r="E1142" s="867"/>
      <c r="F1142" s="866"/>
      <c r="G1142" s="866"/>
      <c r="H1142" s="869" t="str">
        <f t="array" ref="H1142">IF(ISERROR(INDEX(גיליון3!$U$13:$X$27,MATCH('דיווח פרטני'!G1142,גיליון3!$T$13:$T$27,0),MATCH('דיווח פרטני'!C1142,גיליון3!$U$12:$X$12,0)))," ", INDEX(גיליון3!$U$13:$X$27,MATCH('דיווח פרטני'!G1142,גיליון3!$T$13:$T$27,0),MATCH('דיווח פרטני'!C1142,גיליון3!$U$12:$X$12,0)))</f>
        <v xml:space="preserve"> </v>
      </c>
      <c r="I1142" s="866"/>
      <c r="J1142" s="866"/>
      <c r="K1142" s="905"/>
    </row>
    <row r="1143" spans="1:11" ht="19" thickBot="1" x14ac:dyDescent="0.5">
      <c r="A1143" s="866"/>
      <c r="B1143" s="866"/>
      <c r="C1143" s="866"/>
      <c r="D1143" s="866"/>
      <c r="E1143" s="867"/>
      <c r="F1143" s="866"/>
      <c r="G1143" s="866"/>
      <c r="H1143" s="869" t="str">
        <f t="array" ref="H1143">IF(ISERROR(INDEX(גיליון3!$U$13:$X$27,MATCH('דיווח פרטני'!G1143,גיליון3!$T$13:$T$27,0),MATCH('דיווח פרטני'!C1143,גיליון3!$U$12:$X$12,0)))," ", INDEX(גיליון3!$U$13:$X$27,MATCH('דיווח פרטני'!G1143,גיליון3!$T$13:$T$27,0),MATCH('דיווח פרטני'!C1143,גיליון3!$U$12:$X$12,0)))</f>
        <v xml:space="preserve"> </v>
      </c>
      <c r="I1143" s="866"/>
      <c r="J1143" s="866"/>
      <c r="K1143" s="905"/>
    </row>
    <row r="1144" spans="1:11" ht="19" thickBot="1" x14ac:dyDescent="0.5">
      <c r="A1144" s="866"/>
      <c r="B1144" s="866"/>
      <c r="C1144" s="866"/>
      <c r="D1144" s="866"/>
      <c r="E1144" s="867"/>
      <c r="F1144" s="866"/>
      <c r="G1144" s="866"/>
      <c r="H1144" s="869" t="str">
        <f t="array" ref="H1144">IF(ISERROR(INDEX(גיליון3!$U$13:$X$27,MATCH('דיווח פרטני'!G1144,גיליון3!$T$13:$T$27,0),MATCH('דיווח פרטני'!C1144,גיליון3!$U$12:$X$12,0)))," ", INDEX(גיליון3!$U$13:$X$27,MATCH('דיווח פרטני'!G1144,גיליון3!$T$13:$T$27,0),MATCH('דיווח פרטני'!C1144,גיליון3!$U$12:$X$12,0)))</f>
        <v xml:space="preserve"> </v>
      </c>
      <c r="I1144" s="866"/>
      <c r="J1144" s="866"/>
      <c r="K1144" s="905"/>
    </row>
    <row r="1145" spans="1:11" ht="19" thickBot="1" x14ac:dyDescent="0.5">
      <c r="A1145" s="866"/>
      <c r="B1145" s="866"/>
      <c r="C1145" s="866"/>
      <c r="D1145" s="866"/>
      <c r="E1145" s="867"/>
      <c r="F1145" s="866"/>
      <c r="G1145" s="866"/>
      <c r="H1145" s="869" t="str">
        <f t="array" ref="H1145">IF(ISERROR(INDEX(גיליון3!$U$13:$X$27,MATCH('דיווח פרטני'!G1145,גיליון3!$T$13:$T$27,0),MATCH('דיווח פרטני'!C1145,גיליון3!$U$12:$X$12,0)))," ", INDEX(גיליון3!$U$13:$X$27,MATCH('דיווח פרטני'!G1145,גיליון3!$T$13:$T$27,0),MATCH('דיווח פרטני'!C1145,גיליון3!$U$12:$X$12,0)))</f>
        <v xml:space="preserve"> </v>
      </c>
      <c r="I1145" s="866"/>
      <c r="J1145" s="866"/>
      <c r="K1145" s="905"/>
    </row>
    <row r="1146" spans="1:11" ht="19" thickBot="1" x14ac:dyDescent="0.5">
      <c r="A1146" s="866"/>
      <c r="B1146" s="866"/>
      <c r="C1146" s="866"/>
      <c r="D1146" s="866"/>
      <c r="E1146" s="867"/>
      <c r="F1146" s="866"/>
      <c r="G1146" s="866"/>
      <c r="H1146" s="869" t="str">
        <f t="array" ref="H1146">IF(ISERROR(INDEX(גיליון3!$U$13:$X$27,MATCH('דיווח פרטני'!G1146,גיליון3!$T$13:$T$27,0),MATCH('דיווח פרטני'!C1146,גיליון3!$U$12:$X$12,0)))," ", INDEX(גיליון3!$U$13:$X$27,MATCH('דיווח פרטני'!G1146,גיליון3!$T$13:$T$27,0),MATCH('דיווח פרטני'!C1146,גיליון3!$U$12:$X$12,0)))</f>
        <v xml:space="preserve"> </v>
      </c>
      <c r="I1146" s="866"/>
      <c r="J1146" s="866"/>
      <c r="K1146" s="905"/>
    </row>
    <row r="1147" spans="1:11" ht="19" thickBot="1" x14ac:dyDescent="0.5">
      <c r="A1147" s="866"/>
      <c r="B1147" s="866"/>
      <c r="C1147" s="866"/>
      <c r="D1147" s="866"/>
      <c r="E1147" s="867"/>
      <c r="F1147" s="866"/>
      <c r="G1147" s="866"/>
      <c r="H1147" s="869" t="str">
        <f t="array" ref="H1147">IF(ISERROR(INDEX(גיליון3!$U$13:$X$27,MATCH('דיווח פרטני'!G1147,גיליון3!$T$13:$T$27,0),MATCH('דיווח פרטני'!C1147,גיליון3!$U$12:$X$12,0)))," ", INDEX(גיליון3!$U$13:$X$27,MATCH('דיווח פרטני'!G1147,גיליון3!$T$13:$T$27,0),MATCH('דיווח פרטני'!C1147,גיליון3!$U$12:$X$12,0)))</f>
        <v xml:space="preserve"> </v>
      </c>
      <c r="I1147" s="866"/>
      <c r="J1147" s="866"/>
      <c r="K1147" s="905"/>
    </row>
    <row r="1148" spans="1:11" ht="19" thickBot="1" x14ac:dyDescent="0.5">
      <c r="A1148" s="866"/>
      <c r="B1148" s="866"/>
      <c r="C1148" s="866"/>
      <c r="D1148" s="866"/>
      <c r="E1148" s="867"/>
      <c r="F1148" s="866"/>
      <c r="G1148" s="866"/>
      <c r="H1148" s="869" t="str">
        <f t="array" ref="H1148">IF(ISERROR(INDEX(גיליון3!$U$13:$X$27,MATCH('דיווח פרטני'!G1148,גיליון3!$T$13:$T$27,0),MATCH('דיווח פרטני'!C1148,גיליון3!$U$12:$X$12,0)))," ", INDEX(גיליון3!$U$13:$X$27,MATCH('דיווח פרטני'!G1148,גיליון3!$T$13:$T$27,0),MATCH('דיווח פרטני'!C1148,גיליון3!$U$12:$X$12,0)))</f>
        <v xml:space="preserve"> </v>
      </c>
      <c r="I1148" s="866"/>
      <c r="J1148" s="866"/>
      <c r="K1148" s="905"/>
    </row>
    <row r="1149" spans="1:11" ht="19" thickBot="1" x14ac:dyDescent="0.5">
      <c r="A1149" s="866"/>
      <c r="B1149" s="866"/>
      <c r="C1149" s="866"/>
      <c r="D1149" s="866"/>
      <c r="E1149" s="867"/>
      <c r="F1149" s="866"/>
      <c r="G1149" s="866"/>
      <c r="H1149" s="869" t="str">
        <f t="array" ref="H1149">IF(ISERROR(INDEX(גיליון3!$U$13:$X$27,MATCH('דיווח פרטני'!G1149,גיליון3!$T$13:$T$27,0),MATCH('דיווח פרטני'!C1149,גיליון3!$U$12:$X$12,0)))," ", INDEX(גיליון3!$U$13:$X$27,MATCH('דיווח פרטני'!G1149,גיליון3!$T$13:$T$27,0),MATCH('דיווח פרטני'!C1149,גיליון3!$U$12:$X$12,0)))</f>
        <v xml:space="preserve"> </v>
      </c>
      <c r="I1149" s="866"/>
      <c r="J1149" s="866"/>
      <c r="K1149" s="905"/>
    </row>
    <row r="1150" spans="1:11" ht="19" thickBot="1" x14ac:dyDescent="0.5">
      <c r="A1150" s="866"/>
      <c r="B1150" s="866"/>
      <c r="C1150" s="866"/>
      <c r="D1150" s="866"/>
      <c r="E1150" s="867"/>
      <c r="F1150" s="866"/>
      <c r="G1150" s="866"/>
      <c r="H1150" s="869" t="str">
        <f t="array" ref="H1150">IF(ISERROR(INDEX(גיליון3!$U$13:$X$27,MATCH('דיווח פרטני'!G1150,גיליון3!$T$13:$T$27,0),MATCH('דיווח פרטני'!C1150,גיליון3!$U$12:$X$12,0)))," ", INDEX(גיליון3!$U$13:$X$27,MATCH('דיווח פרטני'!G1150,גיליון3!$T$13:$T$27,0),MATCH('דיווח פרטני'!C1150,גיליון3!$U$12:$X$12,0)))</f>
        <v xml:space="preserve"> </v>
      </c>
      <c r="I1150" s="866"/>
      <c r="J1150" s="866"/>
      <c r="K1150" s="905"/>
    </row>
    <row r="1151" spans="1:11" ht="19" thickBot="1" x14ac:dyDescent="0.5">
      <c r="A1151" s="866"/>
      <c r="B1151" s="866"/>
      <c r="C1151" s="866"/>
      <c r="D1151" s="866"/>
      <c r="E1151" s="867"/>
      <c r="F1151" s="866"/>
      <c r="G1151" s="866"/>
      <c r="H1151" s="869" t="str">
        <f t="array" ref="H1151">IF(ISERROR(INDEX(גיליון3!$U$13:$X$27,MATCH('דיווח פרטני'!G1151,גיליון3!$T$13:$T$27,0),MATCH('דיווח פרטני'!C1151,גיליון3!$U$12:$X$12,0)))," ", INDEX(גיליון3!$U$13:$X$27,MATCH('דיווח פרטני'!G1151,גיליון3!$T$13:$T$27,0),MATCH('דיווח פרטני'!C1151,גיליון3!$U$12:$X$12,0)))</f>
        <v xml:space="preserve"> </v>
      </c>
      <c r="I1151" s="866"/>
      <c r="J1151" s="866"/>
      <c r="K1151" s="905"/>
    </row>
    <row r="1152" spans="1:11" ht="19" thickBot="1" x14ac:dyDescent="0.5">
      <c r="A1152" s="866"/>
      <c r="B1152" s="866"/>
      <c r="C1152" s="866"/>
      <c r="D1152" s="866"/>
      <c r="E1152" s="867"/>
      <c r="F1152" s="866"/>
      <c r="G1152" s="866"/>
      <c r="H1152" s="869" t="str">
        <f t="array" ref="H1152">IF(ISERROR(INDEX(גיליון3!$U$13:$X$27,MATCH('דיווח פרטני'!G1152,גיליון3!$T$13:$T$27,0),MATCH('דיווח פרטני'!C1152,גיליון3!$U$12:$X$12,0)))," ", INDEX(גיליון3!$U$13:$X$27,MATCH('דיווח פרטני'!G1152,גיליון3!$T$13:$T$27,0),MATCH('דיווח פרטני'!C1152,גיליון3!$U$12:$X$12,0)))</f>
        <v xml:space="preserve"> </v>
      </c>
      <c r="I1152" s="866"/>
      <c r="J1152" s="866"/>
      <c r="K1152" s="905"/>
    </row>
    <row r="1153" spans="1:11" ht="19" thickBot="1" x14ac:dyDescent="0.5">
      <c r="A1153" s="866"/>
      <c r="B1153" s="866"/>
      <c r="C1153" s="866"/>
      <c r="D1153" s="866"/>
      <c r="E1153" s="867"/>
      <c r="F1153" s="866"/>
      <c r="G1153" s="866"/>
      <c r="H1153" s="869" t="str">
        <f t="array" ref="H1153">IF(ISERROR(INDEX(גיליון3!$U$13:$X$27,MATCH('דיווח פרטני'!G1153,גיליון3!$T$13:$T$27,0),MATCH('דיווח פרטני'!C1153,גיליון3!$U$12:$X$12,0)))," ", INDEX(גיליון3!$U$13:$X$27,MATCH('דיווח פרטני'!G1153,גיליון3!$T$13:$T$27,0),MATCH('דיווח פרטני'!C1153,גיליון3!$U$12:$X$12,0)))</f>
        <v xml:space="preserve"> </v>
      </c>
      <c r="I1153" s="866"/>
      <c r="J1153" s="866"/>
      <c r="K1153" s="905"/>
    </row>
    <row r="1154" spans="1:11" ht="19" thickBot="1" x14ac:dyDescent="0.5">
      <c r="A1154" s="866"/>
      <c r="B1154" s="866"/>
      <c r="C1154" s="866"/>
      <c r="D1154" s="866"/>
      <c r="E1154" s="867"/>
      <c r="F1154" s="866"/>
      <c r="G1154" s="866"/>
      <c r="H1154" s="869" t="str">
        <f t="array" ref="H1154">IF(ISERROR(INDEX(גיליון3!$U$13:$X$27,MATCH('דיווח פרטני'!G1154,גיליון3!$T$13:$T$27,0),MATCH('דיווח פרטני'!C1154,גיליון3!$U$12:$X$12,0)))," ", INDEX(גיליון3!$U$13:$X$27,MATCH('דיווח פרטני'!G1154,גיליון3!$T$13:$T$27,0),MATCH('דיווח פרטני'!C1154,גיליון3!$U$12:$X$12,0)))</f>
        <v xml:space="preserve"> </v>
      </c>
      <c r="I1154" s="866"/>
      <c r="J1154" s="866"/>
      <c r="K1154" s="905"/>
    </row>
    <row r="1155" spans="1:11" ht="19" thickBot="1" x14ac:dyDescent="0.5">
      <c r="A1155" s="866"/>
      <c r="B1155" s="866"/>
      <c r="C1155" s="866"/>
      <c r="D1155" s="866"/>
      <c r="E1155" s="867"/>
      <c r="F1155" s="866"/>
      <c r="G1155" s="866"/>
      <c r="H1155" s="869" t="str">
        <f t="array" ref="H1155">IF(ISERROR(INDEX(גיליון3!$U$13:$X$27,MATCH('דיווח פרטני'!G1155,גיליון3!$T$13:$T$27,0),MATCH('דיווח פרטני'!C1155,גיליון3!$U$12:$X$12,0)))," ", INDEX(גיליון3!$U$13:$X$27,MATCH('דיווח פרטני'!G1155,גיליון3!$T$13:$T$27,0),MATCH('דיווח פרטני'!C1155,גיליון3!$U$12:$X$12,0)))</f>
        <v xml:space="preserve"> </v>
      </c>
      <c r="I1155" s="866"/>
      <c r="J1155" s="866"/>
      <c r="K1155" s="905"/>
    </row>
    <row r="1156" spans="1:11" ht="19" thickBot="1" x14ac:dyDescent="0.5">
      <c r="A1156" s="866"/>
      <c r="B1156" s="866"/>
      <c r="C1156" s="866"/>
      <c r="D1156" s="866"/>
      <c r="E1156" s="867"/>
      <c r="F1156" s="866"/>
      <c r="G1156" s="866"/>
      <c r="H1156" s="869" t="str">
        <f t="array" ref="H1156">IF(ISERROR(INDEX(גיליון3!$U$13:$X$27,MATCH('דיווח פרטני'!G1156,גיליון3!$T$13:$T$27,0),MATCH('דיווח פרטני'!C1156,גיליון3!$U$12:$X$12,0)))," ", INDEX(גיליון3!$U$13:$X$27,MATCH('דיווח פרטני'!G1156,גיליון3!$T$13:$T$27,0),MATCH('דיווח פרטני'!C1156,גיליון3!$U$12:$X$12,0)))</f>
        <v xml:space="preserve"> </v>
      </c>
      <c r="I1156" s="866"/>
      <c r="J1156" s="866"/>
      <c r="K1156" s="905"/>
    </row>
    <row r="1157" spans="1:11" ht="19" thickBot="1" x14ac:dyDescent="0.5">
      <c r="A1157" s="866"/>
      <c r="B1157" s="866"/>
      <c r="C1157" s="866"/>
      <c r="D1157" s="866"/>
      <c r="E1157" s="867"/>
      <c r="F1157" s="866"/>
      <c r="G1157" s="866"/>
      <c r="H1157" s="869" t="str">
        <f t="array" ref="H1157">IF(ISERROR(INDEX(גיליון3!$U$13:$X$27,MATCH('דיווח פרטני'!G1157,גיליון3!$T$13:$T$27,0),MATCH('דיווח פרטני'!C1157,גיליון3!$U$12:$X$12,0)))," ", INDEX(גיליון3!$U$13:$X$27,MATCH('דיווח פרטני'!G1157,גיליון3!$T$13:$T$27,0),MATCH('דיווח פרטני'!C1157,גיליון3!$U$12:$X$12,0)))</f>
        <v xml:space="preserve"> </v>
      </c>
      <c r="I1157" s="866"/>
      <c r="J1157" s="866"/>
      <c r="K1157" s="905"/>
    </row>
    <row r="1158" spans="1:11" ht="19" thickBot="1" x14ac:dyDescent="0.5">
      <c r="A1158" s="866"/>
      <c r="B1158" s="866"/>
      <c r="C1158" s="866"/>
      <c r="D1158" s="866"/>
      <c r="E1158" s="867"/>
      <c r="F1158" s="866"/>
      <c r="G1158" s="866"/>
      <c r="H1158" s="869" t="str">
        <f t="array" ref="H1158">IF(ISERROR(INDEX(גיליון3!$U$13:$X$27,MATCH('דיווח פרטני'!G1158,גיליון3!$T$13:$T$27,0),MATCH('דיווח פרטני'!C1158,גיליון3!$U$12:$X$12,0)))," ", INDEX(גיליון3!$U$13:$X$27,MATCH('דיווח פרטני'!G1158,גיליון3!$T$13:$T$27,0),MATCH('דיווח פרטני'!C1158,גיליון3!$U$12:$X$12,0)))</f>
        <v xml:space="preserve"> </v>
      </c>
      <c r="I1158" s="866"/>
      <c r="J1158" s="866"/>
      <c r="K1158" s="905"/>
    </row>
    <row r="1159" spans="1:11" ht="19" thickBot="1" x14ac:dyDescent="0.5">
      <c r="A1159" s="866"/>
      <c r="B1159" s="866"/>
      <c r="C1159" s="866"/>
      <c r="D1159" s="866"/>
      <c r="E1159" s="867"/>
      <c r="F1159" s="866"/>
      <c r="G1159" s="866"/>
      <c r="H1159" s="869" t="str">
        <f t="array" ref="H1159">IF(ISERROR(INDEX(גיליון3!$U$13:$X$27,MATCH('דיווח פרטני'!G1159,גיליון3!$T$13:$T$27,0),MATCH('דיווח פרטני'!C1159,גיליון3!$U$12:$X$12,0)))," ", INDEX(גיליון3!$U$13:$X$27,MATCH('דיווח פרטני'!G1159,גיליון3!$T$13:$T$27,0),MATCH('דיווח פרטני'!C1159,גיליון3!$U$12:$X$12,0)))</f>
        <v xml:space="preserve"> </v>
      </c>
      <c r="I1159" s="866"/>
      <c r="J1159" s="866"/>
      <c r="K1159" s="905"/>
    </row>
    <row r="1160" spans="1:11" ht="19" thickBot="1" x14ac:dyDescent="0.5">
      <c r="A1160" s="866"/>
      <c r="B1160" s="866"/>
      <c r="C1160" s="866"/>
      <c r="D1160" s="866"/>
      <c r="E1160" s="867"/>
      <c r="F1160" s="866"/>
      <c r="G1160" s="866"/>
      <c r="H1160" s="869" t="str">
        <f t="array" ref="H1160">IF(ISERROR(INDEX(גיליון3!$U$13:$X$27,MATCH('דיווח פרטני'!G1160,גיליון3!$T$13:$T$27,0),MATCH('דיווח פרטני'!C1160,גיליון3!$U$12:$X$12,0)))," ", INDEX(גיליון3!$U$13:$X$27,MATCH('דיווח פרטני'!G1160,גיליון3!$T$13:$T$27,0),MATCH('דיווח פרטני'!C1160,גיליון3!$U$12:$X$12,0)))</f>
        <v xml:space="preserve"> </v>
      </c>
      <c r="I1160" s="866"/>
      <c r="J1160" s="866"/>
      <c r="K1160" s="905"/>
    </row>
    <row r="1161" spans="1:11" ht="19" thickBot="1" x14ac:dyDescent="0.5">
      <c r="A1161" s="866"/>
      <c r="B1161" s="866"/>
      <c r="C1161" s="866"/>
      <c r="D1161" s="866"/>
      <c r="E1161" s="867"/>
      <c r="F1161" s="866"/>
      <c r="G1161" s="866"/>
      <c r="H1161" s="869" t="str">
        <f t="array" ref="H1161">IF(ISERROR(INDEX(גיליון3!$U$13:$X$27,MATCH('דיווח פרטני'!G1161,גיליון3!$T$13:$T$27,0),MATCH('דיווח פרטני'!C1161,גיליון3!$U$12:$X$12,0)))," ", INDEX(גיליון3!$U$13:$X$27,MATCH('דיווח פרטני'!G1161,גיליון3!$T$13:$T$27,0),MATCH('דיווח פרטני'!C1161,גיליון3!$U$12:$X$12,0)))</f>
        <v xml:space="preserve"> </v>
      </c>
      <c r="I1161" s="866"/>
      <c r="J1161" s="866"/>
      <c r="K1161" s="905"/>
    </row>
    <row r="1162" spans="1:11" ht="19" thickBot="1" x14ac:dyDescent="0.5">
      <c r="A1162" s="866"/>
      <c r="B1162" s="866"/>
      <c r="C1162" s="866"/>
      <c r="D1162" s="866"/>
      <c r="E1162" s="867"/>
      <c r="F1162" s="866"/>
      <c r="G1162" s="866"/>
      <c r="H1162" s="869" t="str">
        <f t="array" ref="H1162">IF(ISERROR(INDEX(גיליון3!$U$13:$X$27,MATCH('דיווח פרטני'!G1162,גיליון3!$T$13:$T$27,0),MATCH('דיווח פרטני'!C1162,גיליון3!$U$12:$X$12,0)))," ", INDEX(גיליון3!$U$13:$X$27,MATCH('דיווח פרטני'!G1162,גיליון3!$T$13:$T$27,0),MATCH('דיווח פרטני'!C1162,גיליון3!$U$12:$X$12,0)))</f>
        <v xml:space="preserve"> </v>
      </c>
      <c r="I1162" s="866"/>
      <c r="J1162" s="866"/>
      <c r="K1162" s="905"/>
    </row>
    <row r="1163" spans="1:11" ht="19" thickBot="1" x14ac:dyDescent="0.5">
      <c r="A1163" s="866"/>
      <c r="B1163" s="866"/>
      <c r="C1163" s="866"/>
      <c r="D1163" s="866"/>
      <c r="E1163" s="867"/>
      <c r="F1163" s="866"/>
      <c r="G1163" s="866"/>
      <c r="H1163" s="869" t="str">
        <f t="array" ref="H1163">IF(ISERROR(INDEX(גיליון3!$U$13:$X$27,MATCH('דיווח פרטני'!G1163,גיליון3!$T$13:$T$27,0),MATCH('דיווח פרטני'!C1163,גיליון3!$U$12:$X$12,0)))," ", INDEX(גיליון3!$U$13:$X$27,MATCH('דיווח פרטני'!G1163,גיליון3!$T$13:$T$27,0),MATCH('דיווח פרטני'!C1163,גיליון3!$U$12:$X$12,0)))</f>
        <v xml:space="preserve"> </v>
      </c>
      <c r="I1163" s="866"/>
      <c r="J1163" s="866"/>
      <c r="K1163" s="905"/>
    </row>
    <row r="1164" spans="1:11" ht="19" thickBot="1" x14ac:dyDescent="0.5">
      <c r="A1164" s="866"/>
      <c r="B1164" s="866"/>
      <c r="C1164" s="866"/>
      <c r="D1164" s="866"/>
      <c r="E1164" s="867"/>
      <c r="F1164" s="866"/>
      <c r="G1164" s="866"/>
      <c r="H1164" s="869" t="str">
        <f t="array" ref="H1164">IF(ISERROR(INDEX(גיליון3!$U$13:$X$27,MATCH('דיווח פרטני'!G1164,גיליון3!$T$13:$T$27,0),MATCH('דיווח פרטני'!C1164,גיליון3!$U$12:$X$12,0)))," ", INDEX(גיליון3!$U$13:$X$27,MATCH('דיווח פרטני'!G1164,גיליון3!$T$13:$T$27,0),MATCH('דיווח פרטני'!C1164,גיליון3!$U$12:$X$12,0)))</f>
        <v xml:space="preserve"> </v>
      </c>
      <c r="I1164" s="866"/>
      <c r="J1164" s="866"/>
      <c r="K1164" s="905"/>
    </row>
    <row r="1165" spans="1:11" ht="19" thickBot="1" x14ac:dyDescent="0.5">
      <c r="A1165" s="866"/>
      <c r="B1165" s="866"/>
      <c r="C1165" s="866"/>
      <c r="D1165" s="866"/>
      <c r="E1165" s="867"/>
      <c r="F1165" s="866"/>
      <c r="G1165" s="866"/>
      <c r="H1165" s="869" t="str">
        <f t="array" ref="H1165">IF(ISERROR(INDEX(גיליון3!$U$13:$X$27,MATCH('דיווח פרטני'!G1165,גיליון3!$T$13:$T$27,0),MATCH('דיווח פרטני'!C1165,גיליון3!$U$12:$X$12,0)))," ", INDEX(גיליון3!$U$13:$X$27,MATCH('דיווח פרטני'!G1165,גיליון3!$T$13:$T$27,0),MATCH('דיווח פרטני'!C1165,גיליון3!$U$12:$X$12,0)))</f>
        <v xml:space="preserve"> </v>
      </c>
      <c r="I1165" s="866"/>
      <c r="J1165" s="866"/>
      <c r="K1165" s="905"/>
    </row>
    <row r="1166" spans="1:11" ht="19" thickBot="1" x14ac:dyDescent="0.5">
      <c r="A1166" s="866"/>
      <c r="B1166" s="866"/>
      <c r="C1166" s="866"/>
      <c r="D1166" s="866"/>
      <c r="E1166" s="867"/>
      <c r="F1166" s="866"/>
      <c r="G1166" s="866"/>
      <c r="H1166" s="869" t="str">
        <f t="array" ref="H1166">IF(ISERROR(INDEX(גיליון3!$U$13:$X$27,MATCH('דיווח פרטני'!G1166,גיליון3!$T$13:$T$27,0),MATCH('דיווח פרטני'!C1166,גיליון3!$U$12:$X$12,0)))," ", INDEX(גיליון3!$U$13:$X$27,MATCH('דיווח פרטני'!G1166,גיליון3!$T$13:$T$27,0),MATCH('דיווח פרטני'!C1166,גיליון3!$U$12:$X$12,0)))</f>
        <v xml:space="preserve"> </v>
      </c>
      <c r="I1166" s="866"/>
      <c r="J1166" s="866"/>
      <c r="K1166" s="905"/>
    </row>
    <row r="1167" spans="1:11" ht="19" thickBot="1" x14ac:dyDescent="0.5">
      <c r="A1167" s="866"/>
      <c r="B1167" s="866"/>
      <c r="C1167" s="866"/>
      <c r="D1167" s="866"/>
      <c r="E1167" s="867"/>
      <c r="F1167" s="866"/>
      <c r="G1167" s="866"/>
      <c r="H1167" s="869" t="str">
        <f t="array" ref="H1167">IF(ISERROR(INDEX(גיליון3!$U$13:$X$27,MATCH('דיווח פרטני'!G1167,גיליון3!$T$13:$T$27,0),MATCH('דיווח פרטני'!C1167,גיליון3!$U$12:$X$12,0)))," ", INDEX(גיליון3!$U$13:$X$27,MATCH('דיווח פרטני'!G1167,גיליון3!$T$13:$T$27,0),MATCH('דיווח פרטני'!C1167,גיליון3!$U$12:$X$12,0)))</f>
        <v xml:space="preserve"> </v>
      </c>
      <c r="I1167" s="866"/>
      <c r="J1167" s="866"/>
      <c r="K1167" s="905"/>
    </row>
    <row r="1168" spans="1:11" ht="19" thickBot="1" x14ac:dyDescent="0.5">
      <c r="A1168" s="866"/>
      <c r="B1168" s="866"/>
      <c r="C1168" s="866"/>
      <c r="D1168" s="866"/>
      <c r="E1168" s="867"/>
      <c r="F1168" s="866"/>
      <c r="G1168" s="866"/>
      <c r="H1168" s="869" t="str">
        <f t="array" ref="H1168">IF(ISERROR(INDEX(גיליון3!$U$13:$X$27,MATCH('דיווח פרטני'!G1168,גיליון3!$T$13:$T$27,0),MATCH('דיווח פרטני'!C1168,גיליון3!$U$12:$X$12,0)))," ", INDEX(גיליון3!$U$13:$X$27,MATCH('דיווח פרטני'!G1168,גיליון3!$T$13:$T$27,0),MATCH('דיווח פרטני'!C1168,גיליון3!$U$12:$X$12,0)))</f>
        <v xml:space="preserve"> </v>
      </c>
      <c r="I1168" s="866"/>
      <c r="J1168" s="866"/>
      <c r="K1168" s="905"/>
    </row>
    <row r="1169" spans="1:11" ht="19" thickBot="1" x14ac:dyDescent="0.5">
      <c r="A1169" s="866"/>
      <c r="B1169" s="866"/>
      <c r="C1169" s="866"/>
      <c r="D1169" s="866"/>
      <c r="E1169" s="867"/>
      <c r="F1169" s="866"/>
      <c r="G1169" s="866"/>
      <c r="H1169" s="869" t="str">
        <f t="array" ref="H1169">IF(ISERROR(INDEX(גיליון3!$U$13:$X$27,MATCH('דיווח פרטני'!G1169,גיליון3!$T$13:$T$27,0),MATCH('דיווח פרטני'!C1169,גיליון3!$U$12:$X$12,0)))," ", INDEX(גיליון3!$U$13:$X$27,MATCH('דיווח פרטני'!G1169,גיליון3!$T$13:$T$27,0),MATCH('דיווח פרטני'!C1169,גיליון3!$U$12:$X$12,0)))</f>
        <v xml:space="preserve"> </v>
      </c>
      <c r="I1169" s="866"/>
      <c r="J1169" s="866"/>
      <c r="K1169" s="905"/>
    </row>
    <row r="1170" spans="1:11" ht="19" thickBot="1" x14ac:dyDescent="0.5">
      <c r="A1170" s="866"/>
      <c r="B1170" s="866"/>
      <c r="C1170" s="866"/>
      <c r="D1170" s="866"/>
      <c r="E1170" s="867"/>
      <c r="F1170" s="866"/>
      <c r="G1170" s="866"/>
      <c r="H1170" s="869" t="str">
        <f t="array" ref="H1170">IF(ISERROR(INDEX(גיליון3!$U$13:$X$27,MATCH('דיווח פרטני'!G1170,גיליון3!$T$13:$T$27,0),MATCH('דיווח פרטני'!C1170,גיליון3!$U$12:$X$12,0)))," ", INDEX(גיליון3!$U$13:$X$27,MATCH('דיווח פרטני'!G1170,גיליון3!$T$13:$T$27,0),MATCH('דיווח פרטני'!C1170,גיליון3!$U$12:$X$12,0)))</f>
        <v xml:space="preserve"> </v>
      </c>
      <c r="I1170" s="866"/>
      <c r="J1170" s="866"/>
      <c r="K1170" s="905"/>
    </row>
    <row r="1171" spans="1:11" ht="19" thickBot="1" x14ac:dyDescent="0.5">
      <c r="A1171" s="866"/>
      <c r="B1171" s="866"/>
      <c r="C1171" s="866"/>
      <c r="D1171" s="866"/>
      <c r="E1171" s="867"/>
      <c r="F1171" s="866"/>
      <c r="G1171" s="866"/>
      <c r="H1171" s="869" t="str">
        <f t="array" ref="H1171">IF(ISERROR(INDEX(גיליון3!$U$13:$X$27,MATCH('דיווח פרטני'!G1171,גיליון3!$T$13:$T$27,0),MATCH('דיווח פרטני'!C1171,גיליון3!$U$12:$X$12,0)))," ", INDEX(גיליון3!$U$13:$X$27,MATCH('דיווח פרטני'!G1171,גיליון3!$T$13:$T$27,0),MATCH('דיווח פרטני'!C1171,גיליון3!$U$12:$X$12,0)))</f>
        <v xml:space="preserve"> </v>
      </c>
      <c r="I1171" s="866"/>
      <c r="J1171" s="866"/>
      <c r="K1171" s="905"/>
    </row>
    <row r="1172" spans="1:11" ht="19" thickBot="1" x14ac:dyDescent="0.5">
      <c r="A1172" s="866"/>
      <c r="B1172" s="866"/>
      <c r="C1172" s="866"/>
      <c r="D1172" s="866"/>
      <c r="E1172" s="867"/>
      <c r="F1172" s="866"/>
      <c r="G1172" s="866"/>
      <c r="H1172" s="869" t="str">
        <f t="array" ref="H1172">IF(ISERROR(INDEX(גיליון3!$U$13:$X$27,MATCH('דיווח פרטני'!G1172,גיליון3!$T$13:$T$27,0),MATCH('דיווח פרטני'!C1172,גיליון3!$U$12:$X$12,0)))," ", INDEX(גיליון3!$U$13:$X$27,MATCH('דיווח פרטני'!G1172,גיליון3!$T$13:$T$27,0),MATCH('דיווח פרטני'!C1172,גיליון3!$U$12:$X$12,0)))</f>
        <v xml:space="preserve"> </v>
      </c>
      <c r="I1172" s="866"/>
      <c r="J1172" s="866"/>
      <c r="K1172" s="905"/>
    </row>
    <row r="1173" spans="1:11" ht="19" thickBot="1" x14ac:dyDescent="0.5">
      <c r="A1173" s="866"/>
      <c r="B1173" s="866"/>
      <c r="C1173" s="866"/>
      <c r="D1173" s="866"/>
      <c r="E1173" s="867"/>
      <c r="F1173" s="866"/>
      <c r="G1173" s="866"/>
      <c r="H1173" s="869" t="str">
        <f t="array" ref="H1173">IF(ISERROR(INDEX(גיליון3!$U$13:$X$27,MATCH('דיווח פרטני'!G1173,גיליון3!$T$13:$T$27,0),MATCH('דיווח פרטני'!C1173,גיליון3!$U$12:$X$12,0)))," ", INDEX(גיליון3!$U$13:$X$27,MATCH('דיווח פרטני'!G1173,גיליון3!$T$13:$T$27,0),MATCH('דיווח פרטני'!C1173,גיליון3!$U$12:$X$12,0)))</f>
        <v xml:space="preserve"> </v>
      </c>
      <c r="I1173" s="866"/>
      <c r="J1173" s="866"/>
      <c r="K1173" s="905"/>
    </row>
    <row r="1174" spans="1:11" ht="19" thickBot="1" x14ac:dyDescent="0.5">
      <c r="A1174" s="866"/>
      <c r="B1174" s="866"/>
      <c r="C1174" s="866"/>
      <c r="D1174" s="866"/>
      <c r="E1174" s="867"/>
      <c r="F1174" s="866"/>
      <c r="G1174" s="866"/>
      <c r="H1174" s="869" t="str">
        <f t="array" ref="H1174">IF(ISERROR(INDEX(גיליון3!$U$13:$X$27,MATCH('דיווח פרטני'!G1174,גיליון3!$T$13:$T$27,0),MATCH('דיווח פרטני'!C1174,גיליון3!$U$12:$X$12,0)))," ", INDEX(גיליון3!$U$13:$X$27,MATCH('דיווח פרטני'!G1174,גיליון3!$T$13:$T$27,0),MATCH('דיווח פרטני'!C1174,גיליון3!$U$12:$X$12,0)))</f>
        <v xml:space="preserve"> </v>
      </c>
      <c r="I1174" s="866"/>
      <c r="J1174" s="866"/>
      <c r="K1174" s="905"/>
    </row>
    <row r="1175" spans="1:11" ht="19" thickBot="1" x14ac:dyDescent="0.5">
      <c r="A1175" s="866"/>
      <c r="B1175" s="866"/>
      <c r="C1175" s="866"/>
      <c r="D1175" s="866"/>
      <c r="E1175" s="867"/>
      <c r="F1175" s="866"/>
      <c r="G1175" s="866"/>
      <c r="H1175" s="869" t="str">
        <f t="array" ref="H1175">IF(ISERROR(INDEX(גיליון3!$U$13:$X$27,MATCH('דיווח פרטני'!G1175,גיליון3!$T$13:$T$27,0),MATCH('דיווח פרטני'!C1175,גיליון3!$U$12:$X$12,0)))," ", INDEX(גיליון3!$U$13:$X$27,MATCH('דיווח פרטני'!G1175,גיליון3!$T$13:$T$27,0),MATCH('דיווח פרטני'!C1175,גיליון3!$U$12:$X$12,0)))</f>
        <v xml:space="preserve"> </v>
      </c>
      <c r="I1175" s="866"/>
      <c r="J1175" s="866"/>
      <c r="K1175" s="905"/>
    </row>
    <row r="1176" spans="1:11" ht="19" thickBot="1" x14ac:dyDescent="0.5">
      <c r="A1176" s="866"/>
      <c r="B1176" s="866"/>
      <c r="C1176" s="866"/>
      <c r="D1176" s="866"/>
      <c r="E1176" s="867"/>
      <c r="F1176" s="866"/>
      <c r="G1176" s="866"/>
      <c r="H1176" s="869" t="str">
        <f t="array" ref="H1176">IF(ISERROR(INDEX(גיליון3!$U$13:$X$27,MATCH('דיווח פרטני'!G1176,גיליון3!$T$13:$T$27,0),MATCH('דיווח פרטני'!C1176,גיליון3!$U$12:$X$12,0)))," ", INDEX(גיליון3!$U$13:$X$27,MATCH('דיווח פרטני'!G1176,גיליון3!$T$13:$T$27,0),MATCH('דיווח פרטני'!C1176,גיליון3!$U$12:$X$12,0)))</f>
        <v xml:space="preserve"> </v>
      </c>
      <c r="I1176" s="866"/>
      <c r="J1176" s="866"/>
      <c r="K1176" s="905"/>
    </row>
    <row r="1177" spans="1:11" ht="19" thickBot="1" x14ac:dyDescent="0.5">
      <c r="A1177" s="866"/>
      <c r="B1177" s="866"/>
      <c r="C1177" s="866"/>
      <c r="D1177" s="866"/>
      <c r="E1177" s="867"/>
      <c r="F1177" s="866"/>
      <c r="G1177" s="866"/>
      <c r="H1177" s="869" t="str">
        <f t="array" ref="H1177">IF(ISERROR(INDEX(גיליון3!$U$13:$X$27,MATCH('דיווח פרטני'!G1177,גיליון3!$T$13:$T$27,0),MATCH('דיווח פרטני'!C1177,גיליון3!$U$12:$X$12,0)))," ", INDEX(גיליון3!$U$13:$X$27,MATCH('דיווח פרטני'!G1177,גיליון3!$T$13:$T$27,0),MATCH('דיווח פרטני'!C1177,גיליון3!$U$12:$X$12,0)))</f>
        <v xml:space="preserve"> </v>
      </c>
      <c r="I1177" s="866"/>
      <c r="J1177" s="866"/>
      <c r="K1177" s="905"/>
    </row>
    <row r="1178" spans="1:11" ht="19" thickBot="1" x14ac:dyDescent="0.5">
      <c r="A1178" s="866"/>
      <c r="B1178" s="866"/>
      <c r="C1178" s="866"/>
      <c r="D1178" s="866"/>
      <c r="E1178" s="867"/>
      <c r="F1178" s="866"/>
      <c r="G1178" s="866"/>
      <c r="H1178" s="869" t="str">
        <f t="array" ref="H1178">IF(ISERROR(INDEX(גיליון3!$U$13:$X$27,MATCH('דיווח פרטני'!G1178,גיליון3!$T$13:$T$27,0),MATCH('דיווח פרטני'!C1178,גיליון3!$U$12:$X$12,0)))," ", INDEX(גיליון3!$U$13:$X$27,MATCH('דיווח פרטני'!G1178,גיליון3!$T$13:$T$27,0),MATCH('דיווח פרטני'!C1178,גיליון3!$U$12:$X$12,0)))</f>
        <v xml:space="preserve"> </v>
      </c>
      <c r="I1178" s="866"/>
      <c r="J1178" s="866"/>
      <c r="K1178" s="905"/>
    </row>
    <row r="1179" spans="1:11" ht="19" thickBot="1" x14ac:dyDescent="0.5">
      <c r="A1179" s="866"/>
      <c r="B1179" s="866"/>
      <c r="C1179" s="866"/>
      <c r="D1179" s="866"/>
      <c r="E1179" s="867"/>
      <c r="F1179" s="866"/>
      <c r="G1179" s="866"/>
      <c r="H1179" s="869" t="str">
        <f t="array" ref="H1179">IF(ISERROR(INDEX(גיליון3!$U$13:$X$27,MATCH('דיווח פרטני'!G1179,גיליון3!$T$13:$T$27,0),MATCH('דיווח פרטני'!C1179,גיליון3!$U$12:$X$12,0)))," ", INDEX(גיליון3!$U$13:$X$27,MATCH('דיווח פרטני'!G1179,גיליון3!$T$13:$T$27,0),MATCH('דיווח פרטני'!C1179,גיליון3!$U$12:$X$12,0)))</f>
        <v xml:space="preserve"> </v>
      </c>
      <c r="I1179" s="866"/>
      <c r="J1179" s="866"/>
      <c r="K1179" s="905"/>
    </row>
    <row r="1180" spans="1:11" ht="19" thickBot="1" x14ac:dyDescent="0.5">
      <c r="A1180" s="866"/>
      <c r="B1180" s="866"/>
      <c r="C1180" s="866"/>
      <c r="D1180" s="866"/>
      <c r="E1180" s="867"/>
      <c r="F1180" s="866"/>
      <c r="G1180" s="866"/>
      <c r="H1180" s="869" t="str">
        <f t="array" ref="H1180">IF(ISERROR(INDEX(גיליון3!$U$13:$X$27,MATCH('דיווח פרטני'!G1180,גיליון3!$T$13:$T$27,0),MATCH('דיווח פרטני'!C1180,גיליון3!$U$12:$X$12,0)))," ", INDEX(גיליון3!$U$13:$X$27,MATCH('דיווח פרטני'!G1180,גיליון3!$T$13:$T$27,0),MATCH('דיווח פרטני'!C1180,גיליון3!$U$12:$X$12,0)))</f>
        <v xml:space="preserve"> </v>
      </c>
      <c r="I1180" s="866"/>
      <c r="J1180" s="866"/>
      <c r="K1180" s="905"/>
    </row>
    <row r="1181" spans="1:11" ht="19" thickBot="1" x14ac:dyDescent="0.5">
      <c r="A1181" s="866"/>
      <c r="B1181" s="866"/>
      <c r="C1181" s="866"/>
      <c r="D1181" s="866"/>
      <c r="E1181" s="867"/>
      <c r="F1181" s="866"/>
      <c r="G1181" s="866"/>
      <c r="H1181" s="869" t="str">
        <f t="array" ref="H1181">IF(ISERROR(INDEX(גיליון3!$U$13:$X$27,MATCH('דיווח פרטני'!G1181,גיליון3!$T$13:$T$27,0),MATCH('דיווח פרטני'!C1181,גיליון3!$U$12:$X$12,0)))," ", INDEX(גיליון3!$U$13:$X$27,MATCH('דיווח פרטני'!G1181,גיליון3!$T$13:$T$27,0),MATCH('דיווח פרטני'!C1181,גיליון3!$U$12:$X$12,0)))</f>
        <v xml:space="preserve"> </v>
      </c>
      <c r="I1181" s="866"/>
      <c r="J1181" s="866"/>
      <c r="K1181" s="905"/>
    </row>
    <row r="1182" spans="1:11" ht="19" thickBot="1" x14ac:dyDescent="0.5">
      <c r="A1182" s="866"/>
      <c r="B1182" s="866"/>
      <c r="C1182" s="866"/>
      <c r="D1182" s="866"/>
      <c r="E1182" s="867"/>
      <c r="F1182" s="866"/>
      <c r="G1182" s="866"/>
      <c r="H1182" s="869" t="str">
        <f t="array" ref="H1182">IF(ISERROR(INDEX(גיליון3!$U$13:$X$27,MATCH('דיווח פרטני'!G1182,גיליון3!$T$13:$T$27,0),MATCH('דיווח פרטני'!C1182,גיליון3!$U$12:$X$12,0)))," ", INDEX(גיליון3!$U$13:$X$27,MATCH('דיווח פרטני'!G1182,גיליון3!$T$13:$T$27,0),MATCH('דיווח פרטני'!C1182,גיליון3!$U$12:$X$12,0)))</f>
        <v xml:space="preserve"> </v>
      </c>
      <c r="I1182" s="866"/>
      <c r="J1182" s="866"/>
      <c r="K1182" s="905"/>
    </row>
    <row r="1183" spans="1:11" ht="19" thickBot="1" x14ac:dyDescent="0.5">
      <c r="A1183" s="866"/>
      <c r="B1183" s="866"/>
      <c r="C1183" s="866"/>
      <c r="D1183" s="866"/>
      <c r="E1183" s="867"/>
      <c r="F1183" s="866"/>
      <c r="G1183" s="866"/>
      <c r="H1183" s="869" t="str">
        <f t="array" ref="H1183">IF(ISERROR(INDEX(גיליון3!$U$13:$X$27,MATCH('דיווח פרטני'!G1183,גיליון3!$T$13:$T$27,0),MATCH('דיווח פרטני'!C1183,גיליון3!$U$12:$X$12,0)))," ", INDEX(גיליון3!$U$13:$X$27,MATCH('דיווח פרטני'!G1183,גיליון3!$T$13:$T$27,0),MATCH('דיווח פרטני'!C1183,גיליון3!$U$12:$X$12,0)))</f>
        <v xml:space="preserve"> </v>
      </c>
      <c r="I1183" s="866"/>
      <c r="J1183" s="866"/>
      <c r="K1183" s="905"/>
    </row>
    <row r="1184" spans="1:11" ht="19" thickBot="1" x14ac:dyDescent="0.5">
      <c r="A1184" s="866"/>
      <c r="B1184" s="866"/>
      <c r="C1184" s="866"/>
      <c r="D1184" s="866"/>
      <c r="E1184" s="867"/>
      <c r="F1184" s="866"/>
      <c r="G1184" s="866"/>
      <c r="H1184" s="869" t="str">
        <f t="array" ref="H1184">IF(ISERROR(INDEX(גיליון3!$U$13:$X$27,MATCH('דיווח פרטני'!G1184,גיליון3!$T$13:$T$27,0),MATCH('דיווח פרטני'!C1184,גיליון3!$U$12:$X$12,0)))," ", INDEX(גיליון3!$U$13:$X$27,MATCH('דיווח פרטני'!G1184,גיליון3!$T$13:$T$27,0),MATCH('דיווח פרטני'!C1184,גיליון3!$U$12:$X$12,0)))</f>
        <v xml:space="preserve"> </v>
      </c>
      <c r="I1184" s="866"/>
      <c r="J1184" s="866"/>
      <c r="K1184" s="905"/>
    </row>
    <row r="1185" spans="1:11" ht="19" thickBot="1" x14ac:dyDescent="0.5">
      <c r="A1185" s="866"/>
      <c r="B1185" s="866"/>
      <c r="C1185" s="866"/>
      <c r="D1185" s="866"/>
      <c r="E1185" s="867"/>
      <c r="F1185" s="866"/>
      <c r="G1185" s="866"/>
      <c r="H1185" s="869" t="str">
        <f t="array" ref="H1185">IF(ISERROR(INDEX(גיליון3!$U$13:$X$27,MATCH('דיווח פרטני'!G1185,גיליון3!$T$13:$T$27,0),MATCH('דיווח פרטני'!C1185,גיליון3!$U$12:$X$12,0)))," ", INDEX(גיליון3!$U$13:$X$27,MATCH('דיווח פרטני'!G1185,גיליון3!$T$13:$T$27,0),MATCH('דיווח פרטני'!C1185,גיליון3!$U$12:$X$12,0)))</f>
        <v xml:space="preserve"> </v>
      </c>
      <c r="I1185" s="866"/>
      <c r="J1185" s="866"/>
      <c r="K1185" s="905"/>
    </row>
    <row r="1186" spans="1:11" ht="19" thickBot="1" x14ac:dyDescent="0.5">
      <c r="A1186" s="866"/>
      <c r="B1186" s="866"/>
      <c r="C1186" s="866"/>
      <c r="D1186" s="866"/>
      <c r="E1186" s="867"/>
      <c r="F1186" s="866"/>
      <c r="G1186" s="866"/>
      <c r="H1186" s="869" t="str">
        <f t="array" ref="H1186">IF(ISERROR(INDEX(גיליון3!$U$13:$X$27,MATCH('דיווח פרטני'!G1186,גיליון3!$T$13:$T$27,0),MATCH('דיווח פרטני'!C1186,גיליון3!$U$12:$X$12,0)))," ", INDEX(גיליון3!$U$13:$X$27,MATCH('דיווח פרטני'!G1186,גיליון3!$T$13:$T$27,0),MATCH('דיווח פרטני'!C1186,גיליון3!$U$12:$X$12,0)))</f>
        <v xml:space="preserve"> </v>
      </c>
      <c r="I1186" s="866"/>
      <c r="J1186" s="866"/>
      <c r="K1186" s="905"/>
    </row>
    <row r="1187" spans="1:11" ht="19" thickBot="1" x14ac:dyDescent="0.5">
      <c r="A1187" s="866"/>
      <c r="B1187" s="866"/>
      <c r="C1187" s="866"/>
      <c r="D1187" s="866"/>
      <c r="E1187" s="867"/>
      <c r="F1187" s="866"/>
      <c r="G1187" s="866"/>
      <c r="H1187" s="869" t="str">
        <f t="array" ref="H1187">IF(ISERROR(INDEX(גיליון3!$U$13:$X$27,MATCH('דיווח פרטני'!G1187,גיליון3!$T$13:$T$27,0),MATCH('דיווח פרטני'!C1187,גיליון3!$U$12:$X$12,0)))," ", INDEX(גיליון3!$U$13:$X$27,MATCH('דיווח פרטני'!G1187,גיליון3!$T$13:$T$27,0),MATCH('דיווח פרטני'!C1187,גיליון3!$U$12:$X$12,0)))</f>
        <v xml:space="preserve"> </v>
      </c>
      <c r="I1187" s="866"/>
      <c r="J1187" s="866"/>
      <c r="K1187" s="905"/>
    </row>
    <row r="1188" spans="1:11" ht="19" thickBot="1" x14ac:dyDescent="0.5">
      <c r="A1188" s="866"/>
      <c r="B1188" s="866"/>
      <c r="C1188" s="866"/>
      <c r="D1188" s="866"/>
      <c r="E1188" s="867"/>
      <c r="F1188" s="866"/>
      <c r="G1188" s="866"/>
      <c r="H1188" s="869" t="str">
        <f t="array" ref="H1188">IF(ISERROR(INDEX(גיליון3!$U$13:$X$27,MATCH('דיווח פרטני'!G1188,גיליון3!$T$13:$T$27,0),MATCH('דיווח פרטני'!C1188,גיליון3!$U$12:$X$12,0)))," ", INDEX(גיליון3!$U$13:$X$27,MATCH('דיווח פרטני'!G1188,גיליון3!$T$13:$T$27,0),MATCH('דיווח פרטני'!C1188,גיליון3!$U$12:$X$12,0)))</f>
        <v xml:space="preserve"> </v>
      </c>
      <c r="I1188" s="866"/>
      <c r="J1188" s="866"/>
      <c r="K1188" s="905"/>
    </row>
    <row r="1189" spans="1:11" ht="19" thickBot="1" x14ac:dyDescent="0.5">
      <c r="A1189" s="866"/>
      <c r="B1189" s="866"/>
      <c r="C1189" s="866"/>
      <c r="D1189" s="866"/>
      <c r="E1189" s="867"/>
      <c r="F1189" s="866"/>
      <c r="G1189" s="866"/>
      <c r="H1189" s="869" t="str">
        <f t="array" ref="H1189">IF(ISERROR(INDEX(גיליון3!$U$13:$X$27,MATCH('דיווח פרטני'!G1189,גיליון3!$T$13:$T$27,0),MATCH('דיווח פרטני'!C1189,גיליון3!$U$12:$X$12,0)))," ", INDEX(גיליון3!$U$13:$X$27,MATCH('דיווח פרטני'!G1189,גיליון3!$T$13:$T$27,0),MATCH('דיווח פרטני'!C1189,גיליון3!$U$12:$X$12,0)))</f>
        <v xml:space="preserve"> </v>
      </c>
      <c r="I1189" s="866"/>
      <c r="J1189" s="866"/>
      <c r="K1189" s="905"/>
    </row>
    <row r="1190" spans="1:11" ht="19" thickBot="1" x14ac:dyDescent="0.5">
      <c r="A1190" s="866"/>
      <c r="B1190" s="866"/>
      <c r="C1190" s="866"/>
      <c r="D1190" s="866"/>
      <c r="E1190" s="867"/>
      <c r="F1190" s="866"/>
      <c r="G1190" s="866"/>
      <c r="H1190" s="869" t="str">
        <f t="array" ref="H1190">IF(ISERROR(INDEX(גיליון3!$U$13:$X$27,MATCH('דיווח פרטני'!G1190,גיליון3!$T$13:$T$27,0),MATCH('דיווח פרטני'!C1190,גיליון3!$U$12:$X$12,0)))," ", INDEX(גיליון3!$U$13:$X$27,MATCH('דיווח פרטני'!G1190,גיליון3!$T$13:$T$27,0),MATCH('דיווח פרטני'!C1190,גיליון3!$U$12:$X$12,0)))</f>
        <v xml:space="preserve"> </v>
      </c>
      <c r="I1190" s="866"/>
      <c r="J1190" s="866"/>
      <c r="K1190" s="905"/>
    </row>
    <row r="1191" spans="1:11" ht="19" thickBot="1" x14ac:dyDescent="0.5">
      <c r="A1191" s="866"/>
      <c r="B1191" s="866"/>
      <c r="C1191" s="866"/>
      <c r="D1191" s="866"/>
      <c r="E1191" s="867"/>
      <c r="F1191" s="866"/>
      <c r="G1191" s="866"/>
      <c r="H1191" s="869" t="str">
        <f t="array" ref="H1191">IF(ISERROR(INDEX(גיליון3!$U$13:$X$27,MATCH('דיווח פרטני'!G1191,גיליון3!$T$13:$T$27,0),MATCH('דיווח פרטני'!C1191,גיליון3!$U$12:$X$12,0)))," ", INDEX(גיליון3!$U$13:$X$27,MATCH('דיווח פרטני'!G1191,גיליון3!$T$13:$T$27,0),MATCH('דיווח פרטני'!C1191,גיליון3!$U$12:$X$12,0)))</f>
        <v xml:space="preserve"> </v>
      </c>
      <c r="I1191" s="866"/>
      <c r="J1191" s="866"/>
      <c r="K1191" s="905"/>
    </row>
    <row r="1192" spans="1:11" ht="19" thickBot="1" x14ac:dyDescent="0.5">
      <c r="A1192" s="866"/>
      <c r="B1192" s="866"/>
      <c r="C1192" s="866"/>
      <c r="D1192" s="866"/>
      <c r="E1192" s="867"/>
      <c r="F1192" s="866"/>
      <c r="G1192" s="866"/>
      <c r="H1192" s="869" t="str">
        <f t="array" ref="H1192">IF(ISERROR(INDEX(גיליון3!$U$13:$X$27,MATCH('דיווח פרטני'!G1192,גיליון3!$T$13:$T$27,0),MATCH('דיווח פרטני'!C1192,גיליון3!$U$12:$X$12,0)))," ", INDEX(גיליון3!$U$13:$X$27,MATCH('דיווח פרטני'!G1192,גיליון3!$T$13:$T$27,0),MATCH('דיווח פרטני'!C1192,גיליון3!$U$12:$X$12,0)))</f>
        <v xml:space="preserve"> </v>
      </c>
      <c r="I1192" s="866"/>
      <c r="J1192" s="866"/>
      <c r="K1192" s="905"/>
    </row>
    <row r="1193" spans="1:11" ht="19" thickBot="1" x14ac:dyDescent="0.5">
      <c r="A1193" s="866"/>
      <c r="B1193" s="866"/>
      <c r="C1193" s="866"/>
      <c r="D1193" s="866"/>
      <c r="E1193" s="867"/>
      <c r="F1193" s="866"/>
      <c r="G1193" s="866"/>
      <c r="H1193" s="869" t="str">
        <f t="array" ref="H1193">IF(ISERROR(INDEX(גיליון3!$U$13:$X$27,MATCH('דיווח פרטני'!G1193,גיליון3!$T$13:$T$27,0),MATCH('דיווח פרטני'!C1193,גיליון3!$U$12:$X$12,0)))," ", INDEX(גיליון3!$U$13:$X$27,MATCH('דיווח פרטני'!G1193,גיליון3!$T$13:$T$27,0),MATCH('דיווח פרטני'!C1193,גיליון3!$U$12:$X$12,0)))</f>
        <v xml:space="preserve"> </v>
      </c>
      <c r="I1193" s="866"/>
      <c r="J1193" s="866"/>
      <c r="K1193" s="905"/>
    </row>
    <row r="1194" spans="1:11" ht="19" thickBot="1" x14ac:dyDescent="0.5">
      <c r="A1194" s="866"/>
      <c r="B1194" s="866"/>
      <c r="C1194" s="866"/>
      <c r="D1194" s="866"/>
      <c r="E1194" s="867"/>
      <c r="F1194" s="866"/>
      <c r="G1194" s="866"/>
      <c r="H1194" s="869" t="str">
        <f t="array" ref="H1194">IF(ISERROR(INDEX(גיליון3!$U$13:$X$27,MATCH('דיווח פרטני'!G1194,גיליון3!$T$13:$T$27,0),MATCH('דיווח פרטני'!C1194,גיליון3!$U$12:$X$12,0)))," ", INDEX(גיליון3!$U$13:$X$27,MATCH('דיווח פרטני'!G1194,גיליון3!$T$13:$T$27,0),MATCH('דיווח פרטני'!C1194,גיליון3!$U$12:$X$12,0)))</f>
        <v xml:space="preserve"> </v>
      </c>
      <c r="I1194" s="866"/>
      <c r="J1194" s="866"/>
      <c r="K1194" s="905"/>
    </row>
    <row r="1195" spans="1:11" ht="19" thickBot="1" x14ac:dyDescent="0.5">
      <c r="A1195" s="866"/>
      <c r="B1195" s="866"/>
      <c r="C1195" s="866"/>
      <c r="D1195" s="866"/>
      <c r="E1195" s="867"/>
      <c r="F1195" s="866"/>
      <c r="G1195" s="866"/>
      <c r="H1195" s="869" t="str">
        <f t="array" ref="H1195">IF(ISERROR(INDEX(גיליון3!$U$13:$X$27,MATCH('דיווח פרטני'!G1195,גיליון3!$T$13:$T$27,0),MATCH('דיווח פרטני'!C1195,גיליון3!$U$12:$X$12,0)))," ", INDEX(גיליון3!$U$13:$X$27,MATCH('דיווח פרטני'!G1195,גיליון3!$T$13:$T$27,0),MATCH('דיווח פרטני'!C1195,גיליון3!$U$12:$X$12,0)))</f>
        <v xml:space="preserve"> </v>
      </c>
      <c r="I1195" s="866"/>
      <c r="J1195" s="866"/>
      <c r="K1195" s="905"/>
    </row>
    <row r="1196" spans="1:11" ht="19" thickBot="1" x14ac:dyDescent="0.5">
      <c r="A1196" s="866"/>
      <c r="B1196" s="866"/>
      <c r="C1196" s="866"/>
      <c r="D1196" s="866"/>
      <c r="E1196" s="867"/>
      <c r="F1196" s="866"/>
      <c r="G1196" s="866"/>
      <c r="H1196" s="869" t="str">
        <f t="array" ref="H1196">IF(ISERROR(INDEX(גיליון3!$U$13:$X$27,MATCH('דיווח פרטני'!G1196,גיליון3!$T$13:$T$27,0),MATCH('דיווח פרטני'!C1196,גיליון3!$U$12:$X$12,0)))," ", INDEX(גיליון3!$U$13:$X$27,MATCH('דיווח פרטני'!G1196,גיליון3!$T$13:$T$27,0),MATCH('דיווח פרטני'!C1196,גיליון3!$U$12:$X$12,0)))</f>
        <v xml:space="preserve"> </v>
      </c>
      <c r="I1196" s="866"/>
      <c r="J1196" s="866"/>
      <c r="K1196" s="905"/>
    </row>
    <row r="1197" spans="1:11" ht="19" thickBot="1" x14ac:dyDescent="0.5">
      <c r="A1197" s="866"/>
      <c r="B1197" s="866"/>
      <c r="C1197" s="866"/>
      <c r="D1197" s="866"/>
      <c r="E1197" s="867"/>
      <c r="F1197" s="866"/>
      <c r="G1197" s="866"/>
      <c r="H1197" s="869" t="str">
        <f t="array" ref="H1197">IF(ISERROR(INDEX(גיליון3!$U$13:$X$27,MATCH('דיווח פרטני'!G1197,גיליון3!$T$13:$T$27,0),MATCH('דיווח פרטני'!C1197,גיליון3!$U$12:$X$12,0)))," ", INDEX(גיליון3!$U$13:$X$27,MATCH('דיווח פרטני'!G1197,גיליון3!$T$13:$T$27,0),MATCH('דיווח פרטני'!C1197,גיליון3!$U$12:$X$12,0)))</f>
        <v xml:space="preserve"> </v>
      </c>
      <c r="I1197" s="866"/>
      <c r="J1197" s="866"/>
      <c r="K1197" s="905"/>
    </row>
    <row r="1198" spans="1:11" ht="19" thickBot="1" x14ac:dyDescent="0.5">
      <c r="A1198" s="866"/>
      <c r="B1198" s="866"/>
      <c r="C1198" s="866"/>
      <c r="D1198" s="866"/>
      <c r="E1198" s="867"/>
      <c r="F1198" s="866"/>
      <c r="G1198" s="866"/>
      <c r="H1198" s="869" t="str">
        <f t="array" ref="H1198">IF(ISERROR(INDEX(גיליון3!$U$13:$X$27,MATCH('דיווח פרטני'!G1198,גיליון3!$T$13:$T$27,0),MATCH('דיווח פרטני'!C1198,גיליון3!$U$12:$X$12,0)))," ", INDEX(גיליון3!$U$13:$X$27,MATCH('דיווח פרטני'!G1198,גיליון3!$T$13:$T$27,0),MATCH('דיווח פרטני'!C1198,גיליון3!$U$12:$X$12,0)))</f>
        <v xml:space="preserve"> </v>
      </c>
      <c r="I1198" s="866"/>
      <c r="J1198" s="866"/>
      <c r="K1198" s="905"/>
    </row>
    <row r="1199" spans="1:11" ht="19" thickBot="1" x14ac:dyDescent="0.5">
      <c r="A1199" s="866"/>
      <c r="B1199" s="866"/>
      <c r="C1199" s="866"/>
      <c r="D1199" s="866"/>
      <c r="E1199" s="867"/>
      <c r="F1199" s="866"/>
      <c r="G1199" s="866"/>
      <c r="H1199" s="869" t="str">
        <f t="array" ref="H1199">IF(ISERROR(INDEX(גיליון3!$U$13:$X$27,MATCH('דיווח פרטני'!G1199,גיליון3!$T$13:$T$27,0),MATCH('דיווח פרטני'!C1199,גיליון3!$U$12:$X$12,0)))," ", INDEX(גיליון3!$U$13:$X$27,MATCH('דיווח פרטני'!G1199,גיליון3!$T$13:$T$27,0),MATCH('דיווח פרטני'!C1199,גיליון3!$U$12:$X$12,0)))</f>
        <v xml:space="preserve"> </v>
      </c>
      <c r="I1199" s="866"/>
      <c r="J1199" s="866"/>
      <c r="K1199" s="905"/>
    </row>
    <row r="1200" spans="1:11" ht="19" thickBot="1" x14ac:dyDescent="0.5">
      <c r="A1200" s="866"/>
      <c r="B1200" s="866"/>
      <c r="C1200" s="866"/>
      <c r="D1200" s="866"/>
      <c r="E1200" s="867"/>
      <c r="F1200" s="866"/>
      <c r="G1200" s="866"/>
      <c r="H1200" s="869" t="str">
        <f t="array" ref="H1200">IF(ISERROR(INDEX(גיליון3!$U$13:$X$27,MATCH('דיווח פרטני'!G1200,גיליון3!$T$13:$T$27,0),MATCH('דיווח פרטני'!C1200,גיליון3!$U$12:$X$12,0)))," ", INDEX(גיליון3!$U$13:$X$27,MATCH('דיווח פרטני'!G1200,גיליון3!$T$13:$T$27,0),MATCH('דיווח פרטני'!C1200,גיליון3!$U$12:$X$12,0)))</f>
        <v xml:space="preserve"> </v>
      </c>
      <c r="I1200" s="866"/>
      <c r="J1200" s="866"/>
      <c r="K1200" s="905"/>
    </row>
    <row r="1201" spans="1:11" ht="19" thickBot="1" x14ac:dyDescent="0.5">
      <c r="A1201" s="866"/>
      <c r="B1201" s="866"/>
      <c r="C1201" s="866"/>
      <c r="D1201" s="866"/>
      <c r="E1201" s="867"/>
      <c r="F1201" s="866"/>
      <c r="G1201" s="866"/>
      <c r="H1201" s="869" t="str">
        <f t="array" ref="H1201">IF(ISERROR(INDEX(גיליון3!$U$13:$X$27,MATCH('דיווח פרטני'!G1201,גיליון3!$T$13:$T$27,0),MATCH('דיווח פרטני'!C1201,גיליון3!$U$12:$X$12,0)))," ", INDEX(גיליון3!$U$13:$X$27,MATCH('דיווח פרטני'!G1201,גיליון3!$T$13:$T$27,0),MATCH('דיווח פרטני'!C1201,גיליון3!$U$12:$X$12,0)))</f>
        <v xml:space="preserve"> </v>
      </c>
      <c r="I1201" s="866"/>
      <c r="J1201" s="866"/>
      <c r="K1201" s="905"/>
    </row>
    <row r="1202" spans="1:11" ht="19" thickBot="1" x14ac:dyDescent="0.5">
      <c r="A1202" s="866"/>
      <c r="B1202" s="866"/>
      <c r="C1202" s="866"/>
      <c r="D1202" s="866"/>
      <c r="E1202" s="867"/>
      <c r="F1202" s="866"/>
      <c r="G1202" s="866"/>
      <c r="H1202" s="869" t="str">
        <f t="array" ref="H1202">IF(ISERROR(INDEX(גיליון3!$U$13:$X$27,MATCH('דיווח פרטני'!G1202,גיליון3!$T$13:$T$27,0),MATCH('דיווח פרטני'!C1202,גיליון3!$U$12:$X$12,0)))," ", INDEX(גיליון3!$U$13:$X$27,MATCH('דיווח פרטני'!G1202,גיליון3!$T$13:$T$27,0),MATCH('דיווח פרטני'!C1202,גיליון3!$U$12:$X$12,0)))</f>
        <v xml:space="preserve"> </v>
      </c>
      <c r="I1202" s="866"/>
      <c r="J1202" s="866"/>
      <c r="K1202" s="905"/>
    </row>
    <row r="1203" spans="1:11" ht="19" thickBot="1" x14ac:dyDescent="0.5">
      <c r="A1203" s="866"/>
      <c r="B1203" s="866"/>
      <c r="C1203" s="866"/>
      <c r="D1203" s="866"/>
      <c r="E1203" s="867"/>
      <c r="F1203" s="866"/>
      <c r="G1203" s="866"/>
      <c r="H1203" s="869" t="str">
        <f t="array" ref="H1203">IF(ISERROR(INDEX(גיליון3!$U$13:$X$27,MATCH('דיווח פרטני'!G1203,גיליון3!$T$13:$T$27,0),MATCH('דיווח פרטני'!C1203,גיליון3!$U$12:$X$12,0)))," ", INDEX(גיליון3!$U$13:$X$27,MATCH('דיווח פרטני'!G1203,גיליון3!$T$13:$T$27,0),MATCH('דיווח פרטני'!C1203,גיליון3!$U$12:$X$12,0)))</f>
        <v xml:space="preserve"> </v>
      </c>
      <c r="I1203" s="866"/>
      <c r="J1203" s="866"/>
      <c r="K1203" s="905"/>
    </row>
    <row r="1204" spans="1:11" ht="19" thickBot="1" x14ac:dyDescent="0.5">
      <c r="A1204" s="866"/>
      <c r="B1204" s="866"/>
      <c r="C1204" s="866"/>
      <c r="D1204" s="866"/>
      <c r="E1204" s="867"/>
      <c r="F1204" s="866"/>
      <c r="G1204" s="866"/>
      <c r="H1204" s="869" t="str">
        <f t="array" ref="H1204">IF(ISERROR(INDEX(גיליון3!$U$13:$X$27,MATCH('דיווח פרטני'!G1204,גיליון3!$T$13:$T$27,0),MATCH('דיווח פרטני'!C1204,גיליון3!$U$12:$X$12,0)))," ", INDEX(גיליון3!$U$13:$X$27,MATCH('דיווח פרטני'!G1204,גיליון3!$T$13:$T$27,0),MATCH('דיווח פרטני'!C1204,גיליון3!$U$12:$X$12,0)))</f>
        <v xml:space="preserve"> </v>
      </c>
      <c r="I1204" s="866"/>
      <c r="J1204" s="866"/>
      <c r="K1204" s="905"/>
    </row>
    <row r="1205" spans="1:11" ht="19" thickBot="1" x14ac:dyDescent="0.5">
      <c r="A1205" s="866"/>
      <c r="B1205" s="866"/>
      <c r="C1205" s="866"/>
      <c r="D1205" s="866"/>
      <c r="E1205" s="867"/>
      <c r="F1205" s="866"/>
      <c r="G1205" s="866"/>
      <c r="H1205" s="869" t="str">
        <f t="array" ref="H1205">IF(ISERROR(INDEX(גיליון3!$U$13:$X$27,MATCH('דיווח פרטני'!G1205,גיליון3!$T$13:$T$27,0),MATCH('דיווח פרטני'!C1205,גיליון3!$U$12:$X$12,0)))," ", INDEX(גיליון3!$U$13:$X$27,MATCH('דיווח פרטני'!G1205,גיליון3!$T$13:$T$27,0),MATCH('דיווח פרטני'!C1205,גיליון3!$U$12:$X$12,0)))</f>
        <v xml:space="preserve"> </v>
      </c>
      <c r="I1205" s="866"/>
      <c r="J1205" s="866"/>
      <c r="K1205" s="905"/>
    </row>
    <row r="1206" spans="1:11" ht="19" thickBot="1" x14ac:dyDescent="0.5">
      <c r="A1206" s="866"/>
      <c r="B1206" s="866"/>
      <c r="C1206" s="866"/>
      <c r="D1206" s="866"/>
      <c r="E1206" s="867"/>
      <c r="F1206" s="866"/>
      <c r="G1206" s="866"/>
      <c r="H1206" s="869" t="str">
        <f t="array" ref="H1206">IF(ISERROR(INDEX(גיליון3!$U$13:$X$27,MATCH('דיווח פרטני'!G1206,גיליון3!$T$13:$T$27,0),MATCH('דיווח פרטני'!C1206,גיליון3!$U$12:$X$12,0)))," ", INDEX(גיליון3!$U$13:$X$27,MATCH('דיווח פרטני'!G1206,גיליון3!$T$13:$T$27,0),MATCH('דיווח פרטני'!C1206,גיליון3!$U$12:$X$12,0)))</f>
        <v xml:space="preserve"> </v>
      </c>
      <c r="I1206" s="866"/>
      <c r="J1206" s="866"/>
      <c r="K1206" s="905"/>
    </row>
    <row r="1207" spans="1:11" ht="19" thickBot="1" x14ac:dyDescent="0.5">
      <c r="A1207" s="866"/>
      <c r="B1207" s="866"/>
      <c r="C1207" s="866"/>
      <c r="D1207" s="866"/>
      <c r="E1207" s="867"/>
      <c r="F1207" s="866"/>
      <c r="G1207" s="866"/>
      <c r="H1207" s="869" t="str">
        <f t="array" ref="H1207">IF(ISERROR(INDEX(גיליון3!$U$13:$X$27,MATCH('דיווח פרטני'!G1207,גיליון3!$T$13:$T$27,0),MATCH('דיווח פרטני'!C1207,גיליון3!$U$12:$X$12,0)))," ", INDEX(גיליון3!$U$13:$X$27,MATCH('דיווח פרטני'!G1207,גיליון3!$T$13:$T$27,0),MATCH('דיווח פרטני'!C1207,גיליון3!$U$12:$X$12,0)))</f>
        <v xml:space="preserve"> </v>
      </c>
      <c r="I1207" s="866"/>
      <c r="J1207" s="866"/>
      <c r="K1207" s="905"/>
    </row>
    <row r="1208" spans="1:11" ht="19" thickBot="1" x14ac:dyDescent="0.5">
      <c r="A1208" s="866"/>
      <c r="B1208" s="866"/>
      <c r="C1208" s="866"/>
      <c r="D1208" s="866"/>
      <c r="E1208" s="867"/>
      <c r="F1208" s="866"/>
      <c r="G1208" s="866"/>
      <c r="H1208" s="869" t="str">
        <f t="array" ref="H1208">IF(ISERROR(INDEX(גיליון3!$U$13:$X$27,MATCH('דיווח פרטני'!G1208,גיליון3!$T$13:$T$27,0),MATCH('דיווח פרטני'!C1208,גיליון3!$U$12:$X$12,0)))," ", INDEX(גיליון3!$U$13:$X$27,MATCH('דיווח פרטני'!G1208,גיליון3!$T$13:$T$27,0),MATCH('דיווח פרטני'!C1208,גיליון3!$U$12:$X$12,0)))</f>
        <v xml:space="preserve"> </v>
      </c>
      <c r="I1208" s="866"/>
      <c r="J1208" s="866"/>
      <c r="K1208" s="905"/>
    </row>
    <row r="1209" spans="1:11" ht="19" thickBot="1" x14ac:dyDescent="0.5">
      <c r="A1209" s="866"/>
      <c r="B1209" s="866"/>
      <c r="C1209" s="866"/>
      <c r="D1209" s="866"/>
      <c r="E1209" s="867"/>
      <c r="F1209" s="866"/>
      <c r="G1209" s="866"/>
      <c r="H1209" s="869" t="str">
        <f t="array" ref="H1209">IF(ISERROR(INDEX(גיליון3!$U$13:$X$27,MATCH('דיווח פרטני'!G1209,גיליון3!$T$13:$T$27,0),MATCH('דיווח פרטני'!C1209,גיליון3!$U$12:$X$12,0)))," ", INDEX(גיליון3!$U$13:$X$27,MATCH('דיווח פרטני'!G1209,גיליון3!$T$13:$T$27,0),MATCH('דיווח פרטני'!C1209,גיליון3!$U$12:$X$12,0)))</f>
        <v xml:space="preserve"> </v>
      </c>
      <c r="I1209" s="866"/>
      <c r="J1209" s="866"/>
      <c r="K1209" s="905"/>
    </row>
    <row r="1210" spans="1:11" ht="19" thickBot="1" x14ac:dyDescent="0.5">
      <c r="A1210" s="866"/>
      <c r="B1210" s="866"/>
      <c r="C1210" s="866"/>
      <c r="D1210" s="866"/>
      <c r="E1210" s="867"/>
      <c r="F1210" s="866"/>
      <c r="G1210" s="866"/>
      <c r="H1210" s="869" t="str">
        <f t="array" ref="H1210">IF(ISERROR(INDEX(גיליון3!$U$13:$X$27,MATCH('דיווח פרטני'!G1210,גיליון3!$T$13:$T$27,0),MATCH('דיווח פרטני'!C1210,גיליון3!$U$12:$X$12,0)))," ", INDEX(גיליון3!$U$13:$X$27,MATCH('דיווח פרטני'!G1210,גיליון3!$T$13:$T$27,0),MATCH('דיווח פרטני'!C1210,גיליון3!$U$12:$X$12,0)))</f>
        <v xml:space="preserve"> </v>
      </c>
      <c r="I1210" s="866"/>
      <c r="J1210" s="866"/>
      <c r="K1210" s="905"/>
    </row>
    <row r="1211" spans="1:11" ht="19" thickBot="1" x14ac:dyDescent="0.5">
      <c r="A1211" s="866"/>
      <c r="B1211" s="866"/>
      <c r="C1211" s="866"/>
      <c r="D1211" s="866"/>
      <c r="E1211" s="867"/>
      <c r="F1211" s="866"/>
      <c r="G1211" s="866"/>
      <c r="H1211" s="869" t="str">
        <f t="array" ref="H1211">IF(ISERROR(INDEX(גיליון3!$U$13:$X$27,MATCH('דיווח פרטני'!G1211,גיליון3!$T$13:$T$27,0),MATCH('דיווח פרטני'!C1211,גיליון3!$U$12:$X$12,0)))," ", INDEX(גיליון3!$U$13:$X$27,MATCH('דיווח פרטני'!G1211,גיליון3!$T$13:$T$27,0),MATCH('דיווח פרטני'!C1211,גיליון3!$U$12:$X$12,0)))</f>
        <v xml:space="preserve"> </v>
      </c>
      <c r="I1211" s="866"/>
      <c r="J1211" s="866"/>
      <c r="K1211" s="905"/>
    </row>
    <row r="1212" spans="1:11" ht="19" thickBot="1" x14ac:dyDescent="0.5">
      <c r="A1212" s="866"/>
      <c r="B1212" s="866"/>
      <c r="C1212" s="866"/>
      <c r="D1212" s="866"/>
      <c r="E1212" s="867"/>
      <c r="F1212" s="866"/>
      <c r="G1212" s="866"/>
      <c r="H1212" s="869" t="str">
        <f t="array" ref="H1212">IF(ISERROR(INDEX(גיליון3!$U$13:$X$27,MATCH('דיווח פרטני'!G1212,גיליון3!$T$13:$T$27,0),MATCH('דיווח פרטני'!C1212,גיליון3!$U$12:$X$12,0)))," ", INDEX(גיליון3!$U$13:$X$27,MATCH('דיווח פרטני'!G1212,גיליון3!$T$13:$T$27,0),MATCH('דיווח פרטני'!C1212,גיליון3!$U$12:$X$12,0)))</f>
        <v xml:space="preserve"> </v>
      </c>
      <c r="I1212" s="866"/>
      <c r="J1212" s="866"/>
      <c r="K1212" s="905"/>
    </row>
    <row r="1213" spans="1:11" ht="19" thickBot="1" x14ac:dyDescent="0.5">
      <c r="A1213" s="866"/>
      <c r="B1213" s="866"/>
      <c r="C1213" s="866"/>
      <c r="D1213" s="866"/>
      <c r="E1213" s="867"/>
      <c r="F1213" s="866"/>
      <c r="G1213" s="866"/>
      <c r="H1213" s="869" t="str">
        <f t="array" ref="H1213">IF(ISERROR(INDEX(גיליון3!$U$13:$X$27,MATCH('דיווח פרטני'!G1213,גיליון3!$T$13:$T$27,0),MATCH('דיווח פרטני'!C1213,גיליון3!$U$12:$X$12,0)))," ", INDEX(גיליון3!$U$13:$X$27,MATCH('דיווח פרטני'!G1213,גיליון3!$T$13:$T$27,0),MATCH('דיווח פרטני'!C1213,גיליון3!$U$12:$X$12,0)))</f>
        <v xml:space="preserve"> </v>
      </c>
      <c r="I1213" s="866"/>
      <c r="J1213" s="866"/>
      <c r="K1213" s="905"/>
    </row>
    <row r="1214" spans="1:11" ht="19" thickBot="1" x14ac:dyDescent="0.5">
      <c r="A1214" s="866"/>
      <c r="B1214" s="866"/>
      <c r="C1214" s="866"/>
      <c r="D1214" s="866"/>
      <c r="E1214" s="867"/>
      <c r="F1214" s="866"/>
      <c r="G1214" s="866"/>
      <c r="H1214" s="869" t="str">
        <f t="array" ref="H1214">IF(ISERROR(INDEX(גיליון3!$U$13:$X$27,MATCH('דיווח פרטני'!G1214,גיליון3!$T$13:$T$27,0),MATCH('דיווח פרטני'!C1214,גיליון3!$U$12:$X$12,0)))," ", INDEX(גיליון3!$U$13:$X$27,MATCH('דיווח פרטני'!G1214,גיליון3!$T$13:$T$27,0),MATCH('דיווח פרטני'!C1214,גיליון3!$U$12:$X$12,0)))</f>
        <v xml:space="preserve"> </v>
      </c>
      <c r="I1214" s="866"/>
      <c r="J1214" s="866"/>
      <c r="K1214" s="905"/>
    </row>
    <row r="1215" spans="1:11" ht="19" thickBot="1" x14ac:dyDescent="0.5">
      <c r="A1215" s="866"/>
      <c r="B1215" s="866"/>
      <c r="C1215" s="866"/>
      <c r="D1215" s="866"/>
      <c r="E1215" s="867"/>
      <c r="F1215" s="866"/>
      <c r="G1215" s="866"/>
      <c r="H1215" s="869" t="str">
        <f t="array" ref="H1215">IF(ISERROR(INDEX(גיליון3!$U$13:$X$27,MATCH('דיווח פרטני'!G1215,גיליון3!$T$13:$T$27,0),MATCH('דיווח פרטני'!C1215,גיליון3!$U$12:$X$12,0)))," ", INDEX(גיליון3!$U$13:$X$27,MATCH('דיווח פרטני'!G1215,גיליון3!$T$13:$T$27,0),MATCH('דיווח פרטני'!C1215,גיליון3!$U$12:$X$12,0)))</f>
        <v xml:space="preserve"> </v>
      </c>
      <c r="I1215" s="866"/>
      <c r="J1215" s="866"/>
      <c r="K1215" s="905"/>
    </row>
    <row r="1216" spans="1:11" ht="19" thickBot="1" x14ac:dyDescent="0.5">
      <c r="A1216" s="866"/>
      <c r="B1216" s="866"/>
      <c r="C1216" s="866"/>
      <c r="D1216" s="866"/>
      <c r="E1216" s="867"/>
      <c r="F1216" s="866"/>
      <c r="G1216" s="866"/>
      <c r="H1216" s="869" t="str">
        <f t="array" ref="H1216">IF(ISERROR(INDEX(גיליון3!$U$13:$X$27,MATCH('דיווח פרטני'!G1216,גיליון3!$T$13:$T$27,0),MATCH('דיווח פרטני'!C1216,גיליון3!$U$12:$X$12,0)))," ", INDEX(גיליון3!$U$13:$X$27,MATCH('דיווח פרטני'!G1216,גיליון3!$T$13:$T$27,0),MATCH('דיווח פרטני'!C1216,גיליון3!$U$12:$X$12,0)))</f>
        <v xml:space="preserve"> </v>
      </c>
      <c r="I1216" s="866"/>
      <c r="J1216" s="866"/>
      <c r="K1216" s="905"/>
    </row>
    <row r="1217" spans="1:11" ht="19" thickBot="1" x14ac:dyDescent="0.5">
      <c r="A1217" s="866"/>
      <c r="B1217" s="866"/>
      <c r="C1217" s="866"/>
      <c r="D1217" s="866"/>
      <c r="E1217" s="867"/>
      <c r="F1217" s="866"/>
      <c r="G1217" s="866"/>
      <c r="H1217" s="869" t="str">
        <f t="array" ref="H1217">IF(ISERROR(INDEX(גיליון3!$U$13:$X$27,MATCH('דיווח פרטני'!G1217,גיליון3!$T$13:$T$27,0),MATCH('דיווח פרטני'!C1217,גיליון3!$U$12:$X$12,0)))," ", INDEX(גיליון3!$U$13:$X$27,MATCH('דיווח פרטני'!G1217,גיליון3!$T$13:$T$27,0),MATCH('דיווח פרטני'!C1217,גיליון3!$U$12:$X$12,0)))</f>
        <v xml:space="preserve"> </v>
      </c>
      <c r="I1217" s="866"/>
      <c r="J1217" s="866"/>
      <c r="K1217" s="905"/>
    </row>
    <row r="1218" spans="1:11" ht="19" thickBot="1" x14ac:dyDescent="0.5">
      <c r="A1218" s="866"/>
      <c r="B1218" s="866"/>
      <c r="C1218" s="866"/>
      <c r="D1218" s="866"/>
      <c r="E1218" s="867"/>
      <c r="F1218" s="866"/>
      <c r="G1218" s="866"/>
      <c r="H1218" s="869" t="str">
        <f t="array" ref="H1218">IF(ISERROR(INDEX(גיליון3!$U$13:$X$27,MATCH('דיווח פרטני'!G1218,גיליון3!$T$13:$T$27,0),MATCH('דיווח פרטני'!C1218,גיליון3!$U$12:$X$12,0)))," ", INDEX(גיליון3!$U$13:$X$27,MATCH('דיווח פרטני'!G1218,גיליון3!$T$13:$T$27,0),MATCH('דיווח פרטני'!C1218,גיליון3!$U$12:$X$12,0)))</f>
        <v xml:space="preserve"> </v>
      </c>
      <c r="I1218" s="866"/>
      <c r="J1218" s="866"/>
      <c r="K1218" s="905"/>
    </row>
    <row r="1219" spans="1:11" ht="19" thickBot="1" x14ac:dyDescent="0.5">
      <c r="A1219" s="866"/>
      <c r="B1219" s="866"/>
      <c r="C1219" s="866"/>
      <c r="D1219" s="866"/>
      <c r="E1219" s="867"/>
      <c r="F1219" s="866"/>
      <c r="G1219" s="866"/>
      <c r="H1219" s="869" t="str">
        <f t="array" ref="H1219">IF(ISERROR(INDEX(גיליון3!$U$13:$X$27,MATCH('דיווח פרטני'!G1219,גיליון3!$T$13:$T$27,0),MATCH('דיווח פרטני'!C1219,גיליון3!$U$12:$X$12,0)))," ", INDEX(גיליון3!$U$13:$X$27,MATCH('דיווח פרטני'!G1219,גיליון3!$T$13:$T$27,0),MATCH('דיווח פרטני'!C1219,גיליון3!$U$12:$X$12,0)))</f>
        <v xml:space="preserve"> </v>
      </c>
      <c r="I1219" s="866"/>
      <c r="J1219" s="866"/>
      <c r="K1219" s="905"/>
    </row>
    <row r="1220" spans="1:11" ht="19" thickBot="1" x14ac:dyDescent="0.5">
      <c r="A1220" s="866"/>
      <c r="B1220" s="866"/>
      <c r="C1220" s="866"/>
      <c r="D1220" s="866"/>
      <c r="E1220" s="867"/>
      <c r="F1220" s="866"/>
      <c r="G1220" s="866"/>
      <c r="H1220" s="869" t="str">
        <f t="array" ref="H1220">IF(ISERROR(INDEX(גיליון3!$U$13:$X$27,MATCH('דיווח פרטני'!G1220,גיליון3!$T$13:$T$27,0),MATCH('דיווח פרטני'!C1220,גיליון3!$U$12:$X$12,0)))," ", INDEX(גיליון3!$U$13:$X$27,MATCH('דיווח פרטני'!G1220,גיליון3!$T$13:$T$27,0),MATCH('דיווח פרטני'!C1220,גיליון3!$U$12:$X$12,0)))</f>
        <v xml:space="preserve"> </v>
      </c>
      <c r="I1220" s="866"/>
      <c r="J1220" s="866"/>
      <c r="K1220" s="905"/>
    </row>
    <row r="1221" spans="1:11" ht="19" thickBot="1" x14ac:dyDescent="0.5">
      <c r="A1221" s="866"/>
      <c r="B1221" s="866"/>
      <c r="C1221" s="866"/>
      <c r="D1221" s="866"/>
      <c r="E1221" s="867"/>
      <c r="F1221" s="866"/>
      <c r="G1221" s="866"/>
      <c r="H1221" s="869" t="str">
        <f t="array" ref="H1221">IF(ISERROR(INDEX(גיליון3!$U$13:$X$27,MATCH('דיווח פרטני'!G1221,גיליון3!$T$13:$T$27,0),MATCH('דיווח פרטני'!C1221,גיליון3!$U$12:$X$12,0)))," ", INDEX(גיליון3!$U$13:$X$27,MATCH('דיווח פרטני'!G1221,גיליון3!$T$13:$T$27,0),MATCH('דיווח פרטני'!C1221,גיליון3!$U$12:$X$12,0)))</f>
        <v xml:space="preserve"> </v>
      </c>
      <c r="I1221" s="866"/>
      <c r="J1221" s="866"/>
      <c r="K1221" s="905"/>
    </row>
    <row r="1222" spans="1:11" ht="19" thickBot="1" x14ac:dyDescent="0.5">
      <c r="A1222" s="866"/>
      <c r="B1222" s="866"/>
      <c r="C1222" s="866"/>
      <c r="D1222" s="866"/>
      <c r="E1222" s="867"/>
      <c r="F1222" s="866"/>
      <c r="G1222" s="866"/>
      <c r="H1222" s="869" t="str">
        <f t="array" ref="H1222">IF(ISERROR(INDEX(גיליון3!$U$13:$X$27,MATCH('דיווח פרטני'!G1222,גיליון3!$T$13:$T$27,0),MATCH('דיווח פרטני'!C1222,גיליון3!$U$12:$X$12,0)))," ", INDEX(גיליון3!$U$13:$X$27,MATCH('דיווח פרטני'!G1222,גיליון3!$T$13:$T$27,0),MATCH('דיווח פרטני'!C1222,גיליון3!$U$12:$X$12,0)))</f>
        <v xml:space="preserve"> </v>
      </c>
      <c r="I1222" s="866"/>
      <c r="J1222" s="866"/>
      <c r="K1222" s="905"/>
    </row>
    <row r="1223" spans="1:11" ht="19" thickBot="1" x14ac:dyDescent="0.5">
      <c r="A1223" s="866"/>
      <c r="B1223" s="866"/>
      <c r="C1223" s="866"/>
      <c r="D1223" s="866"/>
      <c r="E1223" s="867"/>
      <c r="F1223" s="866"/>
      <c r="G1223" s="866"/>
      <c r="H1223" s="869" t="str">
        <f t="array" ref="H1223">IF(ISERROR(INDEX(גיליון3!$U$13:$X$27,MATCH('דיווח פרטני'!G1223,גיליון3!$T$13:$T$27,0),MATCH('דיווח פרטני'!C1223,גיליון3!$U$12:$X$12,0)))," ", INDEX(גיליון3!$U$13:$X$27,MATCH('דיווח פרטני'!G1223,גיליון3!$T$13:$T$27,0),MATCH('דיווח פרטני'!C1223,גיליון3!$U$12:$X$12,0)))</f>
        <v xml:space="preserve"> </v>
      </c>
      <c r="I1223" s="866"/>
      <c r="J1223" s="866"/>
      <c r="K1223" s="905"/>
    </row>
    <row r="1224" spans="1:11" ht="19" thickBot="1" x14ac:dyDescent="0.5">
      <c r="A1224" s="866"/>
      <c r="B1224" s="866"/>
      <c r="C1224" s="866"/>
      <c r="D1224" s="866"/>
      <c r="E1224" s="867"/>
      <c r="F1224" s="866"/>
      <c r="G1224" s="866"/>
      <c r="H1224" s="869" t="str">
        <f t="array" ref="H1224">IF(ISERROR(INDEX(גיליון3!$U$13:$X$27,MATCH('דיווח פרטני'!G1224,גיליון3!$T$13:$T$27,0),MATCH('דיווח פרטני'!C1224,גיליון3!$U$12:$X$12,0)))," ", INDEX(גיליון3!$U$13:$X$27,MATCH('דיווח פרטני'!G1224,גיליון3!$T$13:$T$27,0),MATCH('דיווח פרטני'!C1224,גיליון3!$U$12:$X$12,0)))</f>
        <v xml:space="preserve"> </v>
      </c>
      <c r="I1224" s="866"/>
      <c r="J1224" s="866"/>
      <c r="K1224" s="905"/>
    </row>
    <row r="1225" spans="1:11" ht="19" thickBot="1" x14ac:dyDescent="0.5">
      <c r="A1225" s="866"/>
      <c r="B1225" s="866"/>
      <c r="C1225" s="866"/>
      <c r="D1225" s="866"/>
      <c r="E1225" s="867"/>
      <c r="F1225" s="866"/>
      <c r="G1225" s="866"/>
      <c r="H1225" s="869" t="str">
        <f t="array" ref="H1225">IF(ISERROR(INDEX(גיליון3!$U$13:$X$27,MATCH('דיווח פרטני'!G1225,גיליון3!$T$13:$T$27,0),MATCH('דיווח פרטני'!C1225,גיליון3!$U$12:$X$12,0)))," ", INDEX(גיליון3!$U$13:$X$27,MATCH('דיווח פרטני'!G1225,גיליון3!$T$13:$T$27,0),MATCH('דיווח פרטני'!C1225,גיליון3!$U$12:$X$12,0)))</f>
        <v xml:space="preserve"> </v>
      </c>
      <c r="I1225" s="866"/>
      <c r="J1225" s="866"/>
      <c r="K1225" s="905"/>
    </row>
    <row r="1226" spans="1:11" ht="19" thickBot="1" x14ac:dyDescent="0.5">
      <c r="A1226" s="866"/>
      <c r="B1226" s="866"/>
      <c r="C1226" s="866"/>
      <c r="D1226" s="866"/>
      <c r="E1226" s="867"/>
      <c r="F1226" s="866"/>
      <c r="G1226" s="866"/>
      <c r="H1226" s="869" t="str">
        <f t="array" ref="H1226">IF(ISERROR(INDEX(גיליון3!$U$13:$X$27,MATCH('דיווח פרטני'!G1226,גיליון3!$T$13:$T$27,0),MATCH('דיווח פרטני'!C1226,גיליון3!$U$12:$X$12,0)))," ", INDEX(גיליון3!$U$13:$X$27,MATCH('דיווח פרטני'!G1226,גיליון3!$T$13:$T$27,0),MATCH('דיווח פרטני'!C1226,גיליון3!$U$12:$X$12,0)))</f>
        <v xml:space="preserve"> </v>
      </c>
      <c r="I1226" s="866"/>
      <c r="J1226" s="866"/>
      <c r="K1226" s="905"/>
    </row>
    <row r="1227" spans="1:11" ht="19" thickBot="1" x14ac:dyDescent="0.5">
      <c r="A1227" s="866"/>
      <c r="B1227" s="866"/>
      <c r="C1227" s="866"/>
      <c r="D1227" s="866"/>
      <c r="E1227" s="867"/>
      <c r="F1227" s="866"/>
      <c r="G1227" s="866"/>
      <c r="H1227" s="869" t="str">
        <f t="array" ref="H1227">IF(ISERROR(INDEX(גיליון3!$U$13:$X$27,MATCH('דיווח פרטני'!G1227,גיליון3!$T$13:$T$27,0),MATCH('דיווח פרטני'!C1227,גיליון3!$U$12:$X$12,0)))," ", INDEX(גיליון3!$U$13:$X$27,MATCH('דיווח פרטני'!G1227,גיליון3!$T$13:$T$27,0),MATCH('דיווח פרטני'!C1227,גיליון3!$U$12:$X$12,0)))</f>
        <v xml:space="preserve"> </v>
      </c>
      <c r="I1227" s="866"/>
      <c r="J1227" s="866"/>
      <c r="K1227" s="905"/>
    </row>
    <row r="1228" spans="1:11" ht="19" thickBot="1" x14ac:dyDescent="0.5">
      <c r="A1228" s="866"/>
      <c r="B1228" s="866"/>
      <c r="C1228" s="866"/>
      <c r="D1228" s="866"/>
      <c r="E1228" s="867"/>
      <c r="F1228" s="866"/>
      <c r="G1228" s="866"/>
      <c r="H1228" s="869" t="str">
        <f t="array" ref="H1228">IF(ISERROR(INDEX(גיליון3!$U$13:$X$27,MATCH('דיווח פרטני'!G1228,גיליון3!$T$13:$T$27,0),MATCH('דיווח פרטני'!C1228,גיליון3!$U$12:$X$12,0)))," ", INDEX(גיליון3!$U$13:$X$27,MATCH('דיווח פרטני'!G1228,גיליון3!$T$13:$T$27,0),MATCH('דיווח פרטני'!C1228,גיליון3!$U$12:$X$12,0)))</f>
        <v xml:space="preserve"> </v>
      </c>
      <c r="I1228" s="866"/>
      <c r="J1228" s="866"/>
      <c r="K1228" s="905"/>
    </row>
    <row r="1229" spans="1:11" ht="19" thickBot="1" x14ac:dyDescent="0.5">
      <c r="A1229" s="866"/>
      <c r="B1229" s="866"/>
      <c r="C1229" s="866"/>
      <c r="D1229" s="866"/>
      <c r="E1229" s="867"/>
      <c r="F1229" s="866"/>
      <c r="G1229" s="866"/>
      <c r="H1229" s="869" t="str">
        <f t="array" ref="H1229">IF(ISERROR(INDEX(גיליון3!$U$13:$X$27,MATCH('דיווח פרטני'!G1229,גיליון3!$T$13:$T$27,0),MATCH('דיווח פרטני'!C1229,גיליון3!$U$12:$X$12,0)))," ", INDEX(גיליון3!$U$13:$X$27,MATCH('דיווח פרטני'!G1229,גיליון3!$T$13:$T$27,0),MATCH('דיווח פרטני'!C1229,גיליון3!$U$12:$X$12,0)))</f>
        <v xml:space="preserve"> </v>
      </c>
      <c r="I1229" s="866"/>
      <c r="J1229" s="866"/>
      <c r="K1229" s="905"/>
    </row>
    <row r="1230" spans="1:11" ht="19" thickBot="1" x14ac:dyDescent="0.5">
      <c r="A1230" s="866"/>
      <c r="B1230" s="866"/>
      <c r="C1230" s="866"/>
      <c r="D1230" s="866"/>
      <c r="E1230" s="867"/>
      <c r="F1230" s="866"/>
      <c r="G1230" s="866"/>
      <c r="H1230" s="869" t="str">
        <f t="array" ref="H1230">IF(ISERROR(INDEX(גיליון3!$U$13:$X$27,MATCH('דיווח פרטני'!G1230,גיליון3!$T$13:$T$27,0),MATCH('דיווח פרטני'!C1230,גיליון3!$U$12:$X$12,0)))," ", INDEX(גיליון3!$U$13:$X$27,MATCH('דיווח פרטני'!G1230,גיליון3!$T$13:$T$27,0),MATCH('דיווח פרטני'!C1230,גיליון3!$U$12:$X$12,0)))</f>
        <v xml:space="preserve"> </v>
      </c>
      <c r="I1230" s="866"/>
      <c r="J1230" s="866"/>
      <c r="K1230" s="905"/>
    </row>
    <row r="1231" spans="1:11" ht="19" thickBot="1" x14ac:dyDescent="0.5">
      <c r="A1231" s="866"/>
      <c r="B1231" s="866"/>
      <c r="C1231" s="866"/>
      <c r="D1231" s="866"/>
      <c r="E1231" s="867"/>
      <c r="F1231" s="866"/>
      <c r="G1231" s="866"/>
      <c r="H1231" s="869" t="str">
        <f t="array" ref="H1231">IF(ISERROR(INDEX(גיליון3!$U$13:$X$27,MATCH('דיווח פרטני'!G1231,גיליון3!$T$13:$T$27,0),MATCH('דיווח פרטני'!C1231,גיליון3!$U$12:$X$12,0)))," ", INDEX(גיליון3!$U$13:$X$27,MATCH('דיווח פרטני'!G1231,גיליון3!$T$13:$T$27,0),MATCH('דיווח פרטני'!C1231,גיליון3!$U$12:$X$12,0)))</f>
        <v xml:space="preserve"> </v>
      </c>
      <c r="I1231" s="866"/>
      <c r="J1231" s="866"/>
      <c r="K1231" s="905"/>
    </row>
    <row r="1232" spans="1:11" ht="19" thickBot="1" x14ac:dyDescent="0.5">
      <c r="A1232" s="866"/>
      <c r="B1232" s="866"/>
      <c r="C1232" s="866"/>
      <c r="D1232" s="866"/>
      <c r="E1232" s="867"/>
      <c r="F1232" s="866"/>
      <c r="G1232" s="866"/>
      <c r="H1232" s="869" t="str">
        <f t="array" ref="H1232">IF(ISERROR(INDEX(גיליון3!$U$13:$X$27,MATCH('דיווח פרטני'!G1232,גיליון3!$T$13:$T$27,0),MATCH('דיווח פרטני'!C1232,גיליון3!$U$12:$X$12,0)))," ", INDEX(גיליון3!$U$13:$X$27,MATCH('דיווח פרטני'!G1232,גיליון3!$T$13:$T$27,0),MATCH('דיווח פרטני'!C1232,גיליון3!$U$12:$X$12,0)))</f>
        <v xml:space="preserve"> </v>
      </c>
      <c r="I1232" s="866"/>
      <c r="J1232" s="866"/>
      <c r="K1232" s="905"/>
    </row>
    <row r="1233" spans="1:11" ht="19" thickBot="1" x14ac:dyDescent="0.5">
      <c r="A1233" s="866"/>
      <c r="B1233" s="866"/>
      <c r="C1233" s="866"/>
      <c r="D1233" s="866"/>
      <c r="E1233" s="867"/>
      <c r="F1233" s="866"/>
      <c r="G1233" s="866"/>
      <c r="H1233" s="869" t="str">
        <f t="array" ref="H1233">IF(ISERROR(INDEX(גיליון3!$U$13:$X$27,MATCH('דיווח פרטני'!G1233,גיליון3!$T$13:$T$27,0),MATCH('דיווח פרטני'!C1233,גיליון3!$U$12:$X$12,0)))," ", INDEX(גיליון3!$U$13:$X$27,MATCH('דיווח פרטני'!G1233,גיליון3!$T$13:$T$27,0),MATCH('דיווח פרטני'!C1233,גיליון3!$U$12:$X$12,0)))</f>
        <v xml:space="preserve"> </v>
      </c>
      <c r="I1233" s="866"/>
      <c r="J1233" s="866"/>
      <c r="K1233" s="905"/>
    </row>
    <row r="1234" spans="1:11" ht="19" thickBot="1" x14ac:dyDescent="0.5">
      <c r="A1234" s="866"/>
      <c r="B1234" s="866"/>
      <c r="C1234" s="866"/>
      <c r="D1234" s="866"/>
      <c r="E1234" s="867"/>
      <c r="F1234" s="866"/>
      <c r="G1234" s="866"/>
      <c r="H1234" s="869" t="str">
        <f t="array" ref="H1234">IF(ISERROR(INDEX(גיליון3!$U$13:$X$27,MATCH('דיווח פרטני'!G1234,גיליון3!$T$13:$T$27,0),MATCH('דיווח פרטני'!C1234,גיליון3!$U$12:$X$12,0)))," ", INDEX(גיליון3!$U$13:$X$27,MATCH('דיווח פרטני'!G1234,גיליון3!$T$13:$T$27,0),MATCH('דיווח פרטני'!C1234,גיליון3!$U$12:$X$12,0)))</f>
        <v xml:space="preserve"> </v>
      </c>
      <c r="I1234" s="866"/>
      <c r="J1234" s="866"/>
      <c r="K1234" s="905"/>
    </row>
    <row r="1235" spans="1:11" ht="19" thickBot="1" x14ac:dyDescent="0.5">
      <c r="A1235" s="866"/>
      <c r="B1235" s="866"/>
      <c r="C1235" s="866"/>
      <c r="D1235" s="866"/>
      <c r="E1235" s="867"/>
      <c r="F1235" s="866"/>
      <c r="G1235" s="866"/>
      <c r="H1235" s="869" t="str">
        <f t="array" ref="H1235">IF(ISERROR(INDEX(גיליון3!$U$13:$X$27,MATCH('דיווח פרטני'!G1235,גיליון3!$T$13:$T$27,0),MATCH('דיווח פרטני'!C1235,גיליון3!$U$12:$X$12,0)))," ", INDEX(גיליון3!$U$13:$X$27,MATCH('דיווח פרטני'!G1235,גיליון3!$T$13:$T$27,0),MATCH('דיווח פרטני'!C1235,גיליון3!$U$12:$X$12,0)))</f>
        <v xml:space="preserve"> </v>
      </c>
      <c r="I1235" s="866"/>
      <c r="J1235" s="866"/>
      <c r="K1235" s="905"/>
    </row>
    <row r="1236" spans="1:11" ht="19" thickBot="1" x14ac:dyDescent="0.5">
      <c r="A1236" s="866"/>
      <c r="B1236" s="866"/>
      <c r="C1236" s="866"/>
      <c r="D1236" s="866"/>
      <c r="E1236" s="867"/>
      <c r="F1236" s="866"/>
      <c r="G1236" s="866"/>
      <c r="H1236" s="869" t="str">
        <f t="array" ref="H1236">IF(ISERROR(INDEX(גיליון3!$U$13:$X$27,MATCH('דיווח פרטני'!G1236,גיליון3!$T$13:$T$27,0),MATCH('דיווח פרטני'!C1236,גיליון3!$U$12:$X$12,0)))," ", INDEX(גיליון3!$U$13:$X$27,MATCH('דיווח פרטני'!G1236,גיליון3!$T$13:$T$27,0),MATCH('דיווח פרטני'!C1236,גיליון3!$U$12:$X$12,0)))</f>
        <v xml:space="preserve"> </v>
      </c>
      <c r="I1236" s="866"/>
      <c r="J1236" s="866"/>
      <c r="K1236" s="905"/>
    </row>
    <row r="1237" spans="1:11" ht="19" thickBot="1" x14ac:dyDescent="0.5">
      <c r="A1237" s="866"/>
      <c r="B1237" s="866"/>
      <c r="C1237" s="866"/>
      <c r="D1237" s="866"/>
      <c r="E1237" s="867"/>
      <c r="F1237" s="866"/>
      <c r="G1237" s="866"/>
      <c r="H1237" s="869" t="str">
        <f t="array" ref="H1237">IF(ISERROR(INDEX(גיליון3!$U$13:$X$27,MATCH('דיווח פרטני'!G1237,גיליון3!$T$13:$T$27,0),MATCH('דיווח פרטני'!C1237,גיליון3!$U$12:$X$12,0)))," ", INDEX(גיליון3!$U$13:$X$27,MATCH('דיווח פרטני'!G1237,גיליון3!$T$13:$T$27,0),MATCH('דיווח פרטני'!C1237,גיליון3!$U$12:$X$12,0)))</f>
        <v xml:space="preserve"> </v>
      </c>
      <c r="I1237" s="866"/>
      <c r="J1237" s="866"/>
      <c r="K1237" s="905"/>
    </row>
    <row r="1238" spans="1:11" ht="19" thickBot="1" x14ac:dyDescent="0.5">
      <c r="A1238" s="866"/>
      <c r="B1238" s="866"/>
      <c r="C1238" s="866"/>
      <c r="D1238" s="866"/>
      <c r="E1238" s="867"/>
      <c r="F1238" s="866"/>
      <c r="G1238" s="866"/>
      <c r="H1238" s="869" t="str">
        <f t="array" ref="H1238">IF(ISERROR(INDEX(גיליון3!$U$13:$X$27,MATCH('דיווח פרטני'!G1238,גיליון3!$T$13:$T$27,0),MATCH('דיווח פרטני'!C1238,גיליון3!$U$12:$X$12,0)))," ", INDEX(גיליון3!$U$13:$X$27,MATCH('דיווח פרטני'!G1238,גיליון3!$T$13:$T$27,0),MATCH('דיווח פרטני'!C1238,גיליון3!$U$12:$X$12,0)))</f>
        <v xml:space="preserve"> </v>
      </c>
      <c r="I1238" s="866"/>
      <c r="J1238" s="866"/>
      <c r="K1238" s="905"/>
    </row>
    <row r="1239" spans="1:11" ht="19" thickBot="1" x14ac:dyDescent="0.5">
      <c r="A1239" s="866"/>
      <c r="B1239" s="866"/>
      <c r="C1239" s="866"/>
      <c r="D1239" s="866"/>
      <c r="E1239" s="867"/>
      <c r="F1239" s="866"/>
      <c r="G1239" s="866"/>
      <c r="H1239" s="869" t="str">
        <f t="array" ref="H1239">IF(ISERROR(INDEX(גיליון3!$U$13:$X$27,MATCH('דיווח פרטני'!G1239,גיליון3!$T$13:$T$27,0),MATCH('דיווח פרטני'!C1239,גיליון3!$U$12:$X$12,0)))," ", INDEX(גיליון3!$U$13:$X$27,MATCH('דיווח פרטני'!G1239,גיליון3!$T$13:$T$27,0),MATCH('דיווח פרטני'!C1239,גיליון3!$U$12:$X$12,0)))</f>
        <v xml:space="preserve"> </v>
      </c>
      <c r="I1239" s="866"/>
      <c r="J1239" s="866"/>
      <c r="K1239" s="905"/>
    </row>
    <row r="1240" spans="1:11" ht="19" thickBot="1" x14ac:dyDescent="0.5">
      <c r="A1240" s="866"/>
      <c r="B1240" s="866"/>
      <c r="C1240" s="866"/>
      <c r="D1240" s="866"/>
      <c r="E1240" s="867"/>
      <c r="F1240" s="866"/>
      <c r="G1240" s="866"/>
      <c r="H1240" s="869" t="str">
        <f t="array" ref="H1240">IF(ISERROR(INDEX(גיליון3!$U$13:$X$27,MATCH('דיווח פרטני'!G1240,גיליון3!$T$13:$T$27,0),MATCH('דיווח פרטני'!C1240,גיליון3!$U$12:$X$12,0)))," ", INDEX(גיליון3!$U$13:$X$27,MATCH('דיווח פרטני'!G1240,גיליון3!$T$13:$T$27,0),MATCH('דיווח פרטני'!C1240,גיליון3!$U$12:$X$12,0)))</f>
        <v xml:space="preserve"> </v>
      </c>
      <c r="I1240" s="866"/>
      <c r="J1240" s="866"/>
      <c r="K1240" s="905"/>
    </row>
    <row r="1241" spans="1:11" ht="19" thickBot="1" x14ac:dyDescent="0.5">
      <c r="A1241" s="866"/>
      <c r="B1241" s="866"/>
      <c r="C1241" s="866"/>
      <c r="D1241" s="866"/>
      <c r="E1241" s="867"/>
      <c r="F1241" s="866"/>
      <c r="G1241" s="866"/>
      <c r="H1241" s="869" t="str">
        <f t="array" ref="H1241">IF(ISERROR(INDEX(גיליון3!$U$13:$X$27,MATCH('דיווח פרטני'!G1241,גיליון3!$T$13:$T$27,0),MATCH('דיווח פרטני'!C1241,גיליון3!$U$12:$X$12,0)))," ", INDEX(גיליון3!$U$13:$X$27,MATCH('דיווח פרטני'!G1241,גיליון3!$T$13:$T$27,0),MATCH('דיווח פרטני'!C1241,גיליון3!$U$12:$X$12,0)))</f>
        <v xml:space="preserve"> </v>
      </c>
      <c r="I1241" s="866"/>
      <c r="J1241" s="866"/>
      <c r="K1241" s="905"/>
    </row>
    <row r="1242" spans="1:11" ht="19" thickBot="1" x14ac:dyDescent="0.5">
      <c r="A1242" s="866"/>
      <c r="B1242" s="866"/>
      <c r="C1242" s="866"/>
      <c r="D1242" s="866"/>
      <c r="E1242" s="867"/>
      <c r="F1242" s="866"/>
      <c r="G1242" s="866"/>
      <c r="H1242" s="869" t="str">
        <f t="array" ref="H1242">IF(ISERROR(INDEX(גיליון3!$U$13:$X$27,MATCH('דיווח פרטני'!G1242,גיליון3!$T$13:$T$27,0),MATCH('דיווח פרטני'!C1242,גיליון3!$U$12:$X$12,0)))," ", INDEX(גיליון3!$U$13:$X$27,MATCH('דיווח פרטני'!G1242,גיליון3!$T$13:$T$27,0),MATCH('דיווח פרטני'!C1242,גיליון3!$U$12:$X$12,0)))</f>
        <v xml:space="preserve"> </v>
      </c>
      <c r="I1242" s="866"/>
      <c r="J1242" s="866"/>
      <c r="K1242" s="905"/>
    </row>
    <row r="1243" spans="1:11" ht="19" thickBot="1" x14ac:dyDescent="0.5">
      <c r="A1243" s="866"/>
      <c r="B1243" s="866"/>
      <c r="C1243" s="866"/>
      <c r="D1243" s="866"/>
      <c r="E1243" s="867"/>
      <c r="F1243" s="866"/>
      <c r="G1243" s="866"/>
      <c r="H1243" s="869" t="str">
        <f t="array" ref="H1243">IF(ISERROR(INDEX(גיליון3!$U$13:$X$27,MATCH('דיווח פרטני'!G1243,גיליון3!$T$13:$T$27,0),MATCH('דיווח פרטני'!C1243,גיליון3!$U$12:$X$12,0)))," ", INDEX(גיליון3!$U$13:$X$27,MATCH('דיווח פרטני'!G1243,גיליון3!$T$13:$T$27,0),MATCH('דיווח פרטני'!C1243,גיליון3!$U$12:$X$12,0)))</f>
        <v xml:space="preserve"> </v>
      </c>
      <c r="I1243" s="866"/>
      <c r="J1243" s="866"/>
      <c r="K1243" s="905"/>
    </row>
    <row r="1244" spans="1:11" ht="19" thickBot="1" x14ac:dyDescent="0.5">
      <c r="A1244" s="866"/>
      <c r="B1244" s="866"/>
      <c r="C1244" s="866"/>
      <c r="D1244" s="866"/>
      <c r="E1244" s="867"/>
      <c r="F1244" s="866"/>
      <c r="G1244" s="866"/>
      <c r="H1244" s="869" t="str">
        <f t="array" ref="H1244">IF(ISERROR(INDEX(גיליון3!$U$13:$X$27,MATCH('דיווח פרטני'!G1244,גיליון3!$T$13:$T$27,0),MATCH('דיווח פרטני'!C1244,גיליון3!$U$12:$X$12,0)))," ", INDEX(גיליון3!$U$13:$X$27,MATCH('דיווח פרטני'!G1244,גיליון3!$T$13:$T$27,0),MATCH('דיווח פרטני'!C1244,גיליון3!$U$12:$X$12,0)))</f>
        <v xml:space="preserve"> </v>
      </c>
      <c r="I1244" s="866"/>
      <c r="J1244" s="866"/>
      <c r="K1244" s="905"/>
    </row>
    <row r="1245" spans="1:11" ht="19" thickBot="1" x14ac:dyDescent="0.5">
      <c r="A1245" s="866"/>
      <c r="B1245" s="866"/>
      <c r="C1245" s="866"/>
      <c r="D1245" s="866"/>
      <c r="E1245" s="867"/>
      <c r="F1245" s="866"/>
      <c r="G1245" s="866"/>
      <c r="H1245" s="869" t="str">
        <f t="array" ref="H1245">IF(ISERROR(INDEX(גיליון3!$U$13:$X$27,MATCH('דיווח פרטני'!G1245,גיליון3!$T$13:$T$27,0),MATCH('דיווח פרטני'!C1245,גיליון3!$U$12:$X$12,0)))," ", INDEX(גיליון3!$U$13:$X$27,MATCH('דיווח פרטני'!G1245,גיליון3!$T$13:$T$27,0),MATCH('דיווח פרטני'!C1245,גיליון3!$U$12:$X$12,0)))</f>
        <v xml:space="preserve"> </v>
      </c>
      <c r="I1245" s="866"/>
      <c r="J1245" s="866"/>
      <c r="K1245" s="905"/>
    </row>
    <row r="1246" spans="1:11" ht="19" thickBot="1" x14ac:dyDescent="0.5">
      <c r="A1246" s="866"/>
      <c r="B1246" s="866"/>
      <c r="C1246" s="866"/>
      <c r="D1246" s="866"/>
      <c r="E1246" s="867"/>
      <c r="F1246" s="866"/>
      <c r="G1246" s="866"/>
      <c r="H1246" s="869" t="str">
        <f t="array" ref="H1246">IF(ISERROR(INDEX(גיליון3!$U$13:$X$27,MATCH('דיווח פרטני'!G1246,גיליון3!$T$13:$T$27,0),MATCH('דיווח פרטני'!C1246,גיליון3!$U$12:$X$12,0)))," ", INDEX(גיליון3!$U$13:$X$27,MATCH('דיווח פרטני'!G1246,גיליון3!$T$13:$T$27,0),MATCH('דיווח פרטני'!C1246,גיליון3!$U$12:$X$12,0)))</f>
        <v xml:space="preserve"> </v>
      </c>
      <c r="I1246" s="866"/>
      <c r="J1246" s="866"/>
      <c r="K1246" s="905"/>
    </row>
    <row r="1247" spans="1:11" ht="19" thickBot="1" x14ac:dyDescent="0.5">
      <c r="A1247" s="866"/>
      <c r="B1247" s="866"/>
      <c r="C1247" s="866"/>
      <c r="D1247" s="866"/>
      <c r="E1247" s="867"/>
      <c r="F1247" s="866"/>
      <c r="G1247" s="866"/>
      <c r="H1247" s="869" t="str">
        <f t="array" ref="H1247">IF(ISERROR(INDEX(גיליון3!$U$13:$X$27,MATCH('דיווח פרטני'!G1247,גיליון3!$T$13:$T$27,0),MATCH('דיווח פרטני'!C1247,גיליון3!$U$12:$X$12,0)))," ", INDEX(גיליון3!$U$13:$X$27,MATCH('דיווח פרטני'!G1247,גיליון3!$T$13:$T$27,0),MATCH('דיווח פרטני'!C1247,גיליון3!$U$12:$X$12,0)))</f>
        <v xml:space="preserve"> </v>
      </c>
      <c r="I1247" s="866"/>
      <c r="J1247" s="866"/>
      <c r="K1247" s="905"/>
    </row>
    <row r="1248" spans="1:11" ht="19" thickBot="1" x14ac:dyDescent="0.5">
      <c r="A1248" s="866"/>
      <c r="B1248" s="866"/>
      <c r="C1248" s="866"/>
      <c r="D1248" s="866"/>
      <c r="E1248" s="867"/>
      <c r="F1248" s="866"/>
      <c r="G1248" s="866"/>
      <c r="H1248" s="869" t="str">
        <f t="array" ref="H1248">IF(ISERROR(INDEX(גיליון3!$U$13:$X$27,MATCH('דיווח פרטני'!G1248,גיליון3!$T$13:$T$27,0),MATCH('דיווח פרטני'!C1248,גיליון3!$U$12:$X$12,0)))," ", INDEX(גיליון3!$U$13:$X$27,MATCH('דיווח פרטני'!G1248,גיליון3!$T$13:$T$27,0),MATCH('דיווח פרטני'!C1248,גיליון3!$U$12:$X$12,0)))</f>
        <v xml:space="preserve"> </v>
      </c>
      <c r="I1248" s="866"/>
      <c r="J1248" s="866"/>
      <c r="K1248" s="905"/>
    </row>
    <row r="1249" spans="1:11" ht="19" thickBot="1" x14ac:dyDescent="0.5">
      <c r="A1249" s="866"/>
      <c r="B1249" s="866"/>
      <c r="C1249" s="866"/>
      <c r="D1249" s="866"/>
      <c r="E1249" s="867"/>
      <c r="F1249" s="866"/>
      <c r="G1249" s="866"/>
      <c r="H1249" s="869" t="str">
        <f t="array" ref="H1249">IF(ISERROR(INDEX(גיליון3!$U$13:$X$27,MATCH('דיווח פרטני'!G1249,גיליון3!$T$13:$T$27,0),MATCH('דיווח פרטני'!C1249,גיליון3!$U$12:$X$12,0)))," ", INDEX(גיליון3!$U$13:$X$27,MATCH('דיווח פרטני'!G1249,גיליון3!$T$13:$T$27,0),MATCH('דיווח פרטני'!C1249,גיליון3!$U$12:$X$12,0)))</f>
        <v xml:space="preserve"> </v>
      </c>
      <c r="I1249" s="866"/>
      <c r="J1249" s="866"/>
      <c r="K1249" s="905"/>
    </row>
    <row r="1250" spans="1:11" ht="19" thickBot="1" x14ac:dyDescent="0.5">
      <c r="A1250" s="866"/>
      <c r="B1250" s="866"/>
      <c r="C1250" s="866"/>
      <c r="D1250" s="866"/>
      <c r="E1250" s="867"/>
      <c r="F1250" s="866"/>
      <c r="G1250" s="866"/>
      <c r="H1250" s="869" t="str">
        <f t="array" ref="H1250">IF(ISERROR(INDEX(גיליון3!$U$13:$X$27,MATCH('דיווח פרטני'!G1250,גיליון3!$T$13:$T$27,0),MATCH('דיווח פרטני'!C1250,גיליון3!$U$12:$X$12,0)))," ", INDEX(גיליון3!$U$13:$X$27,MATCH('דיווח פרטני'!G1250,גיליון3!$T$13:$T$27,0),MATCH('דיווח פרטני'!C1250,גיליון3!$U$12:$X$12,0)))</f>
        <v xml:space="preserve"> </v>
      </c>
      <c r="I1250" s="866"/>
      <c r="J1250" s="866"/>
      <c r="K1250" s="905"/>
    </row>
    <row r="1251" spans="1:11" ht="19" thickBot="1" x14ac:dyDescent="0.5">
      <c r="A1251" s="866"/>
      <c r="B1251" s="866"/>
      <c r="C1251" s="866"/>
      <c r="D1251" s="866"/>
      <c r="E1251" s="867"/>
      <c r="F1251" s="866"/>
      <c r="G1251" s="866"/>
      <c r="H1251" s="869" t="str">
        <f t="array" ref="H1251">IF(ISERROR(INDEX(גיליון3!$U$13:$X$27,MATCH('דיווח פרטני'!G1251,גיליון3!$T$13:$T$27,0),MATCH('דיווח פרטני'!C1251,גיליון3!$U$12:$X$12,0)))," ", INDEX(גיליון3!$U$13:$X$27,MATCH('דיווח פרטני'!G1251,גיליון3!$T$13:$T$27,0),MATCH('דיווח פרטני'!C1251,גיליון3!$U$12:$X$12,0)))</f>
        <v xml:space="preserve"> </v>
      </c>
      <c r="I1251" s="866"/>
      <c r="J1251" s="866"/>
      <c r="K1251" s="905"/>
    </row>
    <row r="1252" spans="1:11" ht="19" thickBot="1" x14ac:dyDescent="0.5">
      <c r="A1252" s="866"/>
      <c r="B1252" s="866"/>
      <c r="C1252" s="866"/>
      <c r="D1252" s="866"/>
      <c r="E1252" s="867"/>
      <c r="F1252" s="866"/>
      <c r="G1252" s="866"/>
      <c r="H1252" s="869" t="str">
        <f t="array" ref="H1252">IF(ISERROR(INDEX(גיליון3!$U$13:$X$27,MATCH('דיווח פרטני'!G1252,גיליון3!$T$13:$T$27,0),MATCH('דיווח פרטני'!C1252,גיליון3!$U$12:$X$12,0)))," ", INDEX(גיליון3!$U$13:$X$27,MATCH('דיווח פרטני'!G1252,גיליון3!$T$13:$T$27,0),MATCH('דיווח פרטני'!C1252,גיליון3!$U$12:$X$12,0)))</f>
        <v xml:space="preserve"> </v>
      </c>
      <c r="I1252" s="866"/>
      <c r="J1252" s="866"/>
      <c r="K1252" s="905"/>
    </row>
    <row r="1253" spans="1:11" ht="19" thickBot="1" x14ac:dyDescent="0.5">
      <c r="A1253" s="866"/>
      <c r="B1253" s="866"/>
      <c r="C1253" s="866"/>
      <c r="D1253" s="866"/>
      <c r="E1253" s="867"/>
      <c r="F1253" s="866"/>
      <c r="G1253" s="866"/>
      <c r="H1253" s="869" t="str">
        <f t="array" ref="H1253">IF(ISERROR(INDEX(גיליון3!$U$13:$X$27,MATCH('דיווח פרטני'!G1253,גיליון3!$T$13:$T$27,0),MATCH('דיווח פרטני'!C1253,גיליון3!$U$12:$X$12,0)))," ", INDEX(גיליון3!$U$13:$X$27,MATCH('דיווח פרטני'!G1253,גיליון3!$T$13:$T$27,0),MATCH('דיווח פרטני'!C1253,גיליון3!$U$12:$X$12,0)))</f>
        <v xml:space="preserve"> </v>
      </c>
      <c r="I1253" s="866"/>
      <c r="J1253" s="866"/>
      <c r="K1253" s="905"/>
    </row>
    <row r="1254" spans="1:11" ht="19" thickBot="1" x14ac:dyDescent="0.5">
      <c r="A1254" s="866"/>
      <c r="B1254" s="866"/>
      <c r="C1254" s="866"/>
      <c r="D1254" s="866"/>
      <c r="E1254" s="867"/>
      <c r="F1254" s="866"/>
      <c r="G1254" s="866"/>
      <c r="H1254" s="869" t="str">
        <f t="array" ref="H1254">IF(ISERROR(INDEX(גיליון3!$U$13:$X$27,MATCH('דיווח פרטני'!G1254,גיליון3!$T$13:$T$27,0),MATCH('דיווח פרטני'!C1254,גיליון3!$U$12:$X$12,0)))," ", INDEX(גיליון3!$U$13:$X$27,MATCH('דיווח פרטני'!G1254,גיליון3!$T$13:$T$27,0),MATCH('דיווח פרטני'!C1254,גיליון3!$U$12:$X$12,0)))</f>
        <v xml:space="preserve"> </v>
      </c>
      <c r="I1254" s="866"/>
      <c r="J1254" s="866"/>
      <c r="K1254" s="905"/>
    </row>
    <row r="1255" spans="1:11" ht="19" thickBot="1" x14ac:dyDescent="0.5">
      <c r="A1255" s="866"/>
      <c r="B1255" s="866"/>
      <c r="C1255" s="866"/>
      <c r="D1255" s="866"/>
      <c r="E1255" s="867"/>
      <c r="F1255" s="866"/>
      <c r="G1255" s="866"/>
      <c r="H1255" s="869" t="str">
        <f t="array" ref="H1255">IF(ISERROR(INDEX(גיליון3!$U$13:$X$27,MATCH('דיווח פרטני'!G1255,גיליון3!$T$13:$T$27,0),MATCH('דיווח פרטני'!C1255,גיליון3!$U$12:$X$12,0)))," ", INDEX(גיליון3!$U$13:$X$27,MATCH('דיווח פרטני'!G1255,גיליון3!$T$13:$T$27,0),MATCH('דיווח פרטני'!C1255,גיליון3!$U$12:$X$12,0)))</f>
        <v xml:space="preserve"> </v>
      </c>
      <c r="I1255" s="866"/>
      <c r="J1255" s="866"/>
      <c r="K1255" s="905"/>
    </row>
    <row r="1256" spans="1:11" ht="19" thickBot="1" x14ac:dyDescent="0.5">
      <c r="A1256" s="866"/>
      <c r="B1256" s="866"/>
      <c r="C1256" s="866"/>
      <c r="D1256" s="866"/>
      <c r="E1256" s="867"/>
      <c r="F1256" s="866"/>
      <c r="G1256" s="866"/>
      <c r="H1256" s="869" t="str">
        <f t="array" ref="H1256">IF(ISERROR(INDEX(גיליון3!$U$13:$X$27,MATCH('דיווח פרטני'!G1256,גיליון3!$T$13:$T$27,0),MATCH('דיווח פרטני'!C1256,גיליון3!$U$12:$X$12,0)))," ", INDEX(גיליון3!$U$13:$X$27,MATCH('דיווח פרטני'!G1256,גיליון3!$T$13:$T$27,0),MATCH('דיווח פרטני'!C1256,גיליון3!$U$12:$X$12,0)))</f>
        <v xml:space="preserve"> </v>
      </c>
      <c r="I1256" s="866"/>
      <c r="J1256" s="866"/>
      <c r="K1256" s="905"/>
    </row>
    <row r="1257" spans="1:11" ht="19" thickBot="1" x14ac:dyDescent="0.5">
      <c r="A1257" s="866"/>
      <c r="B1257" s="866"/>
      <c r="C1257" s="866"/>
      <c r="D1257" s="866"/>
      <c r="E1257" s="867"/>
      <c r="F1257" s="866"/>
      <c r="G1257" s="866"/>
      <c r="H1257" s="869" t="str">
        <f t="array" ref="H1257">IF(ISERROR(INDEX(גיליון3!$U$13:$X$27,MATCH('דיווח פרטני'!G1257,גיליון3!$T$13:$T$27,0),MATCH('דיווח פרטני'!C1257,גיליון3!$U$12:$X$12,0)))," ", INDEX(גיליון3!$U$13:$X$27,MATCH('דיווח פרטני'!G1257,גיליון3!$T$13:$T$27,0),MATCH('דיווח פרטני'!C1257,גיליון3!$U$12:$X$12,0)))</f>
        <v xml:space="preserve"> </v>
      </c>
      <c r="I1257" s="866"/>
      <c r="J1257" s="866"/>
      <c r="K1257" s="905"/>
    </row>
    <row r="1258" spans="1:11" ht="19" thickBot="1" x14ac:dyDescent="0.5">
      <c r="A1258" s="866"/>
      <c r="B1258" s="866"/>
      <c r="C1258" s="866"/>
      <c r="D1258" s="866"/>
      <c r="E1258" s="867"/>
      <c r="F1258" s="866"/>
      <c r="G1258" s="866"/>
      <c r="H1258" s="869" t="str">
        <f t="array" ref="H1258">IF(ISERROR(INDEX(גיליון3!$U$13:$X$27,MATCH('דיווח פרטני'!G1258,גיליון3!$T$13:$T$27,0),MATCH('דיווח פרטני'!C1258,גיליון3!$U$12:$X$12,0)))," ", INDEX(גיליון3!$U$13:$X$27,MATCH('דיווח פרטני'!G1258,גיליון3!$T$13:$T$27,0),MATCH('דיווח פרטני'!C1258,גיליון3!$U$12:$X$12,0)))</f>
        <v xml:space="preserve"> </v>
      </c>
      <c r="I1258" s="866"/>
      <c r="J1258" s="866"/>
      <c r="K1258" s="905"/>
    </row>
    <row r="1259" spans="1:11" ht="19" thickBot="1" x14ac:dyDescent="0.5">
      <c r="A1259" s="866"/>
      <c r="B1259" s="866"/>
      <c r="C1259" s="866"/>
      <c r="D1259" s="866"/>
      <c r="E1259" s="867"/>
      <c r="F1259" s="866"/>
      <c r="G1259" s="866"/>
      <c r="H1259" s="869" t="str">
        <f t="array" ref="H1259">IF(ISERROR(INDEX(גיליון3!$U$13:$X$27,MATCH('דיווח פרטני'!G1259,גיליון3!$T$13:$T$27,0),MATCH('דיווח פרטני'!C1259,גיליון3!$U$12:$X$12,0)))," ", INDEX(גיליון3!$U$13:$X$27,MATCH('דיווח פרטני'!G1259,גיליון3!$T$13:$T$27,0),MATCH('דיווח פרטני'!C1259,גיליון3!$U$12:$X$12,0)))</f>
        <v xml:space="preserve"> </v>
      </c>
      <c r="I1259" s="866"/>
      <c r="J1259" s="866"/>
      <c r="K1259" s="905"/>
    </row>
    <row r="1260" spans="1:11" ht="19" thickBot="1" x14ac:dyDescent="0.5">
      <c r="A1260" s="866"/>
      <c r="B1260" s="866"/>
      <c r="C1260" s="866"/>
      <c r="D1260" s="866"/>
      <c r="E1260" s="867"/>
      <c r="F1260" s="866"/>
      <c r="G1260" s="866"/>
      <c r="H1260" s="869" t="str">
        <f t="array" ref="H1260">IF(ISERROR(INDEX(גיליון3!$U$13:$X$27,MATCH('דיווח פרטני'!G1260,גיליון3!$T$13:$T$27,0),MATCH('דיווח פרטני'!C1260,גיליון3!$U$12:$X$12,0)))," ", INDEX(גיליון3!$U$13:$X$27,MATCH('דיווח פרטני'!G1260,גיליון3!$T$13:$T$27,0),MATCH('דיווח פרטני'!C1260,גיליון3!$U$12:$X$12,0)))</f>
        <v xml:space="preserve"> </v>
      </c>
      <c r="I1260" s="866"/>
      <c r="J1260" s="866"/>
      <c r="K1260" s="905"/>
    </row>
    <row r="1261" spans="1:11" ht="19" thickBot="1" x14ac:dyDescent="0.5">
      <c r="A1261" s="866"/>
      <c r="B1261" s="866"/>
      <c r="C1261" s="866"/>
      <c r="D1261" s="866"/>
      <c r="E1261" s="867"/>
      <c r="F1261" s="866"/>
      <c r="G1261" s="866"/>
      <c r="H1261" s="869" t="str">
        <f t="array" ref="H1261">IF(ISERROR(INDEX(גיליון3!$U$13:$X$27,MATCH('דיווח פרטני'!G1261,גיליון3!$T$13:$T$27,0),MATCH('דיווח פרטני'!C1261,גיליון3!$U$12:$X$12,0)))," ", INDEX(גיליון3!$U$13:$X$27,MATCH('דיווח פרטני'!G1261,גיליון3!$T$13:$T$27,0),MATCH('דיווח פרטני'!C1261,גיליון3!$U$12:$X$12,0)))</f>
        <v xml:space="preserve"> </v>
      </c>
      <c r="I1261" s="866"/>
      <c r="J1261" s="866"/>
      <c r="K1261" s="905"/>
    </row>
    <row r="1262" spans="1:11" ht="19" thickBot="1" x14ac:dyDescent="0.5">
      <c r="A1262" s="866"/>
      <c r="B1262" s="866"/>
      <c r="C1262" s="866"/>
      <c r="D1262" s="866"/>
      <c r="E1262" s="867"/>
      <c r="F1262" s="866"/>
      <c r="G1262" s="866"/>
      <c r="H1262" s="869" t="str">
        <f t="array" ref="H1262">IF(ISERROR(INDEX(גיליון3!$U$13:$X$27,MATCH('דיווח פרטני'!G1262,גיליון3!$T$13:$T$27,0),MATCH('דיווח פרטני'!C1262,גיליון3!$U$12:$X$12,0)))," ", INDEX(גיליון3!$U$13:$X$27,MATCH('דיווח פרטני'!G1262,גיליון3!$T$13:$T$27,0),MATCH('דיווח פרטני'!C1262,גיליון3!$U$12:$X$12,0)))</f>
        <v xml:space="preserve"> </v>
      </c>
      <c r="I1262" s="866"/>
      <c r="J1262" s="866"/>
      <c r="K1262" s="905"/>
    </row>
    <row r="1263" spans="1:11" ht="19" thickBot="1" x14ac:dyDescent="0.5">
      <c r="A1263" s="866"/>
      <c r="B1263" s="866"/>
      <c r="C1263" s="866"/>
      <c r="D1263" s="866"/>
      <c r="E1263" s="867"/>
      <c r="F1263" s="866"/>
      <c r="G1263" s="866"/>
      <c r="H1263" s="869" t="str">
        <f t="array" ref="H1263">IF(ISERROR(INDEX(גיליון3!$U$13:$X$27,MATCH('דיווח פרטני'!G1263,גיליון3!$T$13:$T$27,0),MATCH('דיווח פרטני'!C1263,גיליון3!$U$12:$X$12,0)))," ", INDEX(גיליון3!$U$13:$X$27,MATCH('דיווח פרטני'!G1263,גיליון3!$T$13:$T$27,0),MATCH('דיווח פרטני'!C1263,גיליון3!$U$12:$X$12,0)))</f>
        <v xml:space="preserve"> </v>
      </c>
      <c r="I1263" s="866"/>
      <c r="J1263" s="866"/>
      <c r="K1263" s="905"/>
    </row>
    <row r="1264" spans="1:11" ht="19" thickBot="1" x14ac:dyDescent="0.5">
      <c r="A1264" s="866"/>
      <c r="B1264" s="866"/>
      <c r="C1264" s="866"/>
      <c r="D1264" s="866"/>
      <c r="E1264" s="867"/>
      <c r="F1264" s="866"/>
      <c r="G1264" s="866"/>
      <c r="H1264" s="869" t="str">
        <f t="array" ref="H1264">IF(ISERROR(INDEX(גיליון3!$U$13:$X$27,MATCH('דיווח פרטני'!G1264,גיליון3!$T$13:$T$27,0),MATCH('דיווח פרטני'!C1264,גיליון3!$U$12:$X$12,0)))," ", INDEX(גיליון3!$U$13:$X$27,MATCH('דיווח פרטני'!G1264,גיליון3!$T$13:$T$27,0),MATCH('דיווח פרטני'!C1264,גיליון3!$U$12:$X$12,0)))</f>
        <v xml:space="preserve"> </v>
      </c>
      <c r="I1264" s="866"/>
      <c r="J1264" s="866"/>
      <c r="K1264" s="905"/>
    </row>
    <row r="1265" spans="1:11" ht="19" thickBot="1" x14ac:dyDescent="0.5">
      <c r="A1265" s="866"/>
      <c r="B1265" s="866"/>
      <c r="C1265" s="866"/>
      <c r="D1265" s="866"/>
      <c r="E1265" s="867"/>
      <c r="F1265" s="866"/>
      <c r="G1265" s="866"/>
      <c r="H1265" s="869" t="str">
        <f t="array" ref="H1265">IF(ISERROR(INDEX(גיליון3!$U$13:$X$27,MATCH('דיווח פרטני'!G1265,גיליון3!$T$13:$T$27,0),MATCH('דיווח פרטני'!C1265,גיליון3!$U$12:$X$12,0)))," ", INDEX(גיליון3!$U$13:$X$27,MATCH('דיווח פרטני'!G1265,גיליון3!$T$13:$T$27,0),MATCH('דיווח פרטני'!C1265,גיליון3!$U$12:$X$12,0)))</f>
        <v xml:space="preserve"> </v>
      </c>
      <c r="I1265" s="866"/>
      <c r="J1265" s="866"/>
      <c r="K1265" s="905"/>
    </row>
    <row r="1266" spans="1:11" ht="19" thickBot="1" x14ac:dyDescent="0.5">
      <c r="A1266" s="866"/>
      <c r="B1266" s="866"/>
      <c r="C1266" s="866"/>
      <c r="D1266" s="866"/>
      <c r="E1266" s="867"/>
      <c r="F1266" s="866"/>
      <c r="G1266" s="866"/>
      <c r="H1266" s="869" t="str">
        <f t="array" ref="H1266">IF(ISERROR(INDEX(גיליון3!$U$13:$X$27,MATCH('דיווח פרטני'!G1266,גיליון3!$T$13:$T$27,0),MATCH('דיווח פרטני'!C1266,גיליון3!$U$12:$X$12,0)))," ", INDEX(גיליון3!$U$13:$X$27,MATCH('דיווח פרטני'!G1266,גיליון3!$T$13:$T$27,0),MATCH('דיווח פרטני'!C1266,גיליון3!$U$12:$X$12,0)))</f>
        <v xml:space="preserve"> </v>
      </c>
      <c r="I1266" s="866"/>
      <c r="J1266" s="866"/>
      <c r="K1266" s="905"/>
    </row>
    <row r="1267" spans="1:11" ht="19" thickBot="1" x14ac:dyDescent="0.5">
      <c r="A1267" s="866"/>
      <c r="B1267" s="866"/>
      <c r="C1267" s="866"/>
      <c r="D1267" s="866"/>
      <c r="E1267" s="867"/>
      <c r="F1267" s="866"/>
      <c r="G1267" s="866"/>
      <c r="H1267" s="869" t="str">
        <f t="array" ref="H1267">IF(ISERROR(INDEX(גיליון3!$U$13:$X$27,MATCH('דיווח פרטני'!G1267,גיליון3!$T$13:$T$27,0),MATCH('דיווח פרטני'!C1267,גיליון3!$U$12:$X$12,0)))," ", INDEX(גיליון3!$U$13:$X$27,MATCH('דיווח פרטני'!G1267,גיליון3!$T$13:$T$27,0),MATCH('דיווח פרטני'!C1267,גיליון3!$U$12:$X$12,0)))</f>
        <v xml:space="preserve"> </v>
      </c>
      <c r="I1267" s="866"/>
      <c r="J1267" s="866"/>
      <c r="K1267" s="905"/>
    </row>
    <row r="1268" spans="1:11" ht="19" thickBot="1" x14ac:dyDescent="0.5">
      <c r="A1268" s="866"/>
      <c r="B1268" s="866"/>
      <c r="C1268" s="866"/>
      <c r="D1268" s="866"/>
      <c r="E1268" s="867"/>
      <c r="F1268" s="866"/>
      <c r="G1268" s="866"/>
      <c r="H1268" s="869" t="str">
        <f t="array" ref="H1268">IF(ISERROR(INDEX(גיליון3!$U$13:$X$27,MATCH('דיווח פרטני'!G1268,גיליון3!$T$13:$T$27,0),MATCH('דיווח פרטני'!C1268,גיליון3!$U$12:$X$12,0)))," ", INDEX(גיליון3!$U$13:$X$27,MATCH('דיווח פרטני'!G1268,גיליון3!$T$13:$T$27,0),MATCH('דיווח פרטני'!C1268,גיליון3!$U$12:$X$12,0)))</f>
        <v xml:space="preserve"> </v>
      </c>
      <c r="I1268" s="866"/>
      <c r="J1268" s="866"/>
      <c r="K1268" s="905"/>
    </row>
    <row r="1269" spans="1:11" ht="19" thickBot="1" x14ac:dyDescent="0.5">
      <c r="A1269" s="866"/>
      <c r="B1269" s="866"/>
      <c r="C1269" s="866"/>
      <c r="D1269" s="866"/>
      <c r="E1269" s="867"/>
      <c r="F1269" s="866"/>
      <c r="G1269" s="866"/>
      <c r="H1269" s="869" t="str">
        <f t="array" ref="H1269">IF(ISERROR(INDEX(גיליון3!$U$13:$X$27,MATCH('דיווח פרטני'!G1269,גיליון3!$T$13:$T$27,0),MATCH('דיווח פרטני'!C1269,גיליון3!$U$12:$X$12,0)))," ", INDEX(גיליון3!$U$13:$X$27,MATCH('דיווח פרטני'!G1269,גיליון3!$T$13:$T$27,0),MATCH('דיווח פרטני'!C1269,גיליון3!$U$12:$X$12,0)))</f>
        <v xml:space="preserve"> </v>
      </c>
      <c r="I1269" s="866"/>
      <c r="J1269" s="866"/>
      <c r="K1269" s="905"/>
    </row>
    <row r="1270" spans="1:11" ht="19" thickBot="1" x14ac:dyDescent="0.5">
      <c r="A1270" s="866"/>
      <c r="B1270" s="866"/>
      <c r="C1270" s="866"/>
      <c r="D1270" s="866"/>
      <c r="E1270" s="867"/>
      <c r="F1270" s="866"/>
      <c r="G1270" s="866"/>
      <c r="H1270" s="869" t="str">
        <f t="array" ref="H1270">IF(ISERROR(INDEX(גיליון3!$U$13:$X$27,MATCH('דיווח פרטני'!G1270,גיליון3!$T$13:$T$27,0),MATCH('דיווח פרטני'!C1270,גיליון3!$U$12:$X$12,0)))," ", INDEX(גיליון3!$U$13:$X$27,MATCH('דיווח פרטני'!G1270,גיליון3!$T$13:$T$27,0),MATCH('דיווח פרטני'!C1270,גיליון3!$U$12:$X$12,0)))</f>
        <v xml:space="preserve"> </v>
      </c>
      <c r="I1270" s="866"/>
      <c r="J1270" s="866"/>
      <c r="K1270" s="905"/>
    </row>
    <row r="1271" spans="1:11" ht="19" thickBot="1" x14ac:dyDescent="0.5">
      <c r="A1271" s="866"/>
      <c r="B1271" s="866"/>
      <c r="C1271" s="866"/>
      <c r="D1271" s="866"/>
      <c r="E1271" s="867"/>
      <c r="F1271" s="866"/>
      <c r="G1271" s="866"/>
      <c r="H1271" s="869" t="str">
        <f t="array" ref="H1271">IF(ISERROR(INDEX(גיליון3!$U$13:$X$27,MATCH('דיווח פרטני'!G1271,גיליון3!$T$13:$T$27,0),MATCH('דיווח פרטני'!C1271,גיליון3!$U$12:$X$12,0)))," ", INDEX(גיליון3!$U$13:$X$27,MATCH('דיווח פרטני'!G1271,גיליון3!$T$13:$T$27,0),MATCH('דיווח פרטני'!C1271,גיליון3!$U$12:$X$12,0)))</f>
        <v xml:space="preserve"> </v>
      </c>
      <c r="I1271" s="866"/>
      <c r="J1271" s="866"/>
      <c r="K1271" s="905"/>
    </row>
    <row r="1272" spans="1:11" ht="19" thickBot="1" x14ac:dyDescent="0.5">
      <c r="A1272" s="866"/>
      <c r="B1272" s="866"/>
      <c r="C1272" s="866"/>
      <c r="D1272" s="866"/>
      <c r="E1272" s="867"/>
      <c r="F1272" s="866"/>
      <c r="G1272" s="866"/>
      <c r="H1272" s="869" t="str">
        <f t="array" ref="H1272">IF(ISERROR(INDEX(גיליון3!$U$13:$X$27,MATCH('דיווח פרטני'!G1272,גיליון3!$T$13:$T$27,0),MATCH('דיווח פרטני'!C1272,גיליון3!$U$12:$X$12,0)))," ", INDEX(גיליון3!$U$13:$X$27,MATCH('דיווח פרטני'!G1272,גיליון3!$T$13:$T$27,0),MATCH('דיווח פרטני'!C1272,גיליון3!$U$12:$X$12,0)))</f>
        <v xml:space="preserve"> </v>
      </c>
      <c r="I1272" s="866"/>
      <c r="J1272" s="866"/>
      <c r="K1272" s="905"/>
    </row>
    <row r="1273" spans="1:11" ht="19" thickBot="1" x14ac:dyDescent="0.5">
      <c r="A1273" s="866"/>
      <c r="B1273" s="866"/>
      <c r="C1273" s="866"/>
      <c r="D1273" s="866"/>
      <c r="E1273" s="867"/>
      <c r="F1273" s="866"/>
      <c r="G1273" s="866"/>
      <c r="H1273" s="869" t="str">
        <f t="array" ref="H1273">IF(ISERROR(INDEX(גיליון3!$U$13:$X$27,MATCH('דיווח פרטני'!G1273,גיליון3!$T$13:$T$27,0),MATCH('דיווח פרטני'!C1273,גיליון3!$U$12:$X$12,0)))," ", INDEX(גיליון3!$U$13:$X$27,MATCH('דיווח פרטני'!G1273,גיליון3!$T$13:$T$27,0),MATCH('דיווח פרטני'!C1273,גיליון3!$U$12:$X$12,0)))</f>
        <v xml:space="preserve"> </v>
      </c>
      <c r="I1273" s="866"/>
      <c r="J1273" s="866"/>
      <c r="K1273" s="905"/>
    </row>
    <row r="1274" spans="1:11" ht="19" thickBot="1" x14ac:dyDescent="0.5">
      <c r="A1274" s="866"/>
      <c r="B1274" s="866"/>
      <c r="C1274" s="866"/>
      <c r="D1274" s="866"/>
      <c r="E1274" s="867"/>
      <c r="F1274" s="866"/>
      <c r="G1274" s="866"/>
      <c r="H1274" s="869" t="str">
        <f t="array" ref="H1274">IF(ISERROR(INDEX(גיליון3!$U$13:$X$27,MATCH('דיווח פרטני'!G1274,גיליון3!$T$13:$T$27,0),MATCH('דיווח פרטני'!C1274,גיליון3!$U$12:$X$12,0)))," ", INDEX(גיליון3!$U$13:$X$27,MATCH('דיווח פרטני'!G1274,גיליון3!$T$13:$T$27,0),MATCH('דיווח פרטני'!C1274,גיליון3!$U$12:$X$12,0)))</f>
        <v xml:space="preserve"> </v>
      </c>
      <c r="I1274" s="866"/>
      <c r="J1274" s="866"/>
      <c r="K1274" s="905"/>
    </row>
    <row r="1275" spans="1:11" ht="19" thickBot="1" x14ac:dyDescent="0.5">
      <c r="A1275" s="866"/>
      <c r="B1275" s="866"/>
      <c r="C1275" s="866"/>
      <c r="D1275" s="866"/>
      <c r="E1275" s="867"/>
      <c r="F1275" s="866"/>
      <c r="G1275" s="866"/>
      <c r="H1275" s="869" t="str">
        <f t="array" ref="H1275">IF(ISERROR(INDEX(גיליון3!$U$13:$X$27,MATCH('דיווח פרטני'!G1275,גיליון3!$T$13:$T$27,0),MATCH('דיווח פרטני'!C1275,גיליון3!$U$12:$X$12,0)))," ", INDEX(גיליון3!$U$13:$X$27,MATCH('דיווח פרטני'!G1275,גיליון3!$T$13:$T$27,0),MATCH('דיווח פרטני'!C1275,גיליון3!$U$12:$X$12,0)))</f>
        <v xml:space="preserve"> </v>
      </c>
      <c r="I1275" s="866"/>
      <c r="J1275" s="866"/>
      <c r="K1275" s="905"/>
    </row>
    <row r="1276" spans="1:11" ht="19" thickBot="1" x14ac:dyDescent="0.5">
      <c r="A1276" s="866"/>
      <c r="B1276" s="866"/>
      <c r="C1276" s="866"/>
      <c r="D1276" s="866"/>
      <c r="E1276" s="867"/>
      <c r="F1276" s="866"/>
      <c r="G1276" s="866"/>
      <c r="H1276" s="869" t="str">
        <f t="array" ref="H1276">IF(ISERROR(INDEX(גיליון3!$U$13:$X$27,MATCH('דיווח פרטני'!G1276,גיליון3!$T$13:$T$27,0),MATCH('דיווח פרטני'!C1276,גיליון3!$U$12:$X$12,0)))," ", INDEX(גיליון3!$U$13:$X$27,MATCH('דיווח פרטני'!G1276,גיליון3!$T$13:$T$27,0),MATCH('דיווח פרטני'!C1276,גיליון3!$U$12:$X$12,0)))</f>
        <v xml:space="preserve"> </v>
      </c>
      <c r="I1276" s="866"/>
      <c r="J1276" s="866"/>
      <c r="K1276" s="905"/>
    </row>
    <row r="1277" spans="1:11" ht="19" thickBot="1" x14ac:dyDescent="0.5">
      <c r="A1277" s="866"/>
      <c r="B1277" s="866"/>
      <c r="C1277" s="866"/>
      <c r="D1277" s="866"/>
      <c r="E1277" s="867"/>
      <c r="F1277" s="866"/>
      <c r="G1277" s="866"/>
      <c r="H1277" s="869" t="str">
        <f t="array" ref="H1277">IF(ISERROR(INDEX(גיליון3!$U$13:$X$27,MATCH('דיווח פרטני'!G1277,גיליון3!$T$13:$T$27,0),MATCH('דיווח פרטני'!C1277,גיליון3!$U$12:$X$12,0)))," ", INDEX(גיליון3!$U$13:$X$27,MATCH('דיווח פרטני'!G1277,גיליון3!$T$13:$T$27,0),MATCH('דיווח פרטני'!C1277,גיליון3!$U$12:$X$12,0)))</f>
        <v xml:space="preserve"> </v>
      </c>
      <c r="I1277" s="866"/>
      <c r="J1277" s="866"/>
      <c r="K1277" s="905"/>
    </row>
    <row r="1278" spans="1:11" ht="19" thickBot="1" x14ac:dyDescent="0.5">
      <c r="A1278" s="866"/>
      <c r="B1278" s="866"/>
      <c r="C1278" s="866"/>
      <c r="D1278" s="866"/>
      <c r="E1278" s="867"/>
      <c r="F1278" s="866"/>
      <c r="G1278" s="866"/>
      <c r="H1278" s="869" t="str">
        <f t="array" ref="H1278">IF(ISERROR(INDEX(גיליון3!$U$13:$X$27,MATCH('דיווח פרטני'!G1278,גיליון3!$T$13:$T$27,0),MATCH('דיווח פרטני'!C1278,גיליון3!$U$12:$X$12,0)))," ", INDEX(גיליון3!$U$13:$X$27,MATCH('דיווח פרטני'!G1278,גיליון3!$T$13:$T$27,0),MATCH('דיווח פרטני'!C1278,גיליון3!$U$12:$X$12,0)))</f>
        <v xml:space="preserve"> </v>
      </c>
      <c r="I1278" s="866"/>
      <c r="J1278" s="866"/>
      <c r="K1278" s="905"/>
    </row>
    <row r="1279" spans="1:11" ht="19" thickBot="1" x14ac:dyDescent="0.5">
      <c r="A1279" s="866"/>
      <c r="B1279" s="866"/>
      <c r="C1279" s="866"/>
      <c r="D1279" s="866"/>
      <c r="E1279" s="867"/>
      <c r="F1279" s="866"/>
      <c r="G1279" s="866"/>
      <c r="H1279" s="869" t="str">
        <f t="array" ref="H1279">IF(ISERROR(INDEX(גיליון3!$U$13:$X$27,MATCH('דיווח פרטני'!G1279,גיליון3!$T$13:$T$27,0),MATCH('דיווח פרטני'!C1279,גיליון3!$U$12:$X$12,0)))," ", INDEX(גיליון3!$U$13:$X$27,MATCH('דיווח פרטני'!G1279,גיליון3!$T$13:$T$27,0),MATCH('דיווח פרטני'!C1279,גיליון3!$U$12:$X$12,0)))</f>
        <v xml:space="preserve"> </v>
      </c>
      <c r="I1279" s="866"/>
      <c r="J1279" s="866"/>
      <c r="K1279" s="905"/>
    </row>
    <row r="1280" spans="1:11" ht="19" thickBot="1" x14ac:dyDescent="0.5">
      <c r="A1280" s="866"/>
      <c r="B1280" s="866"/>
      <c r="C1280" s="866"/>
      <c r="D1280" s="866"/>
      <c r="E1280" s="867"/>
      <c r="F1280" s="866"/>
      <c r="G1280" s="866"/>
      <c r="H1280" s="869" t="str">
        <f t="array" ref="H1280">IF(ISERROR(INDEX(גיליון3!$U$13:$X$27,MATCH('דיווח פרטני'!G1280,גיליון3!$T$13:$T$27,0),MATCH('דיווח פרטני'!C1280,גיליון3!$U$12:$X$12,0)))," ", INDEX(גיליון3!$U$13:$X$27,MATCH('דיווח פרטני'!G1280,גיליון3!$T$13:$T$27,0),MATCH('דיווח פרטני'!C1280,גיליון3!$U$12:$X$12,0)))</f>
        <v xml:space="preserve"> </v>
      </c>
      <c r="I1280" s="866"/>
      <c r="J1280" s="866"/>
      <c r="K1280" s="905"/>
    </row>
    <row r="1281" spans="1:11" ht="19" thickBot="1" x14ac:dyDescent="0.5">
      <c r="A1281" s="866"/>
      <c r="B1281" s="866"/>
      <c r="C1281" s="866"/>
      <c r="D1281" s="866"/>
      <c r="E1281" s="867"/>
      <c r="F1281" s="866"/>
      <c r="G1281" s="866"/>
      <c r="H1281" s="869" t="str">
        <f t="array" ref="H1281">IF(ISERROR(INDEX(גיליון3!$U$13:$X$27,MATCH('דיווח פרטני'!G1281,גיליון3!$T$13:$T$27,0),MATCH('דיווח פרטני'!C1281,גיליון3!$U$12:$X$12,0)))," ", INDEX(גיליון3!$U$13:$X$27,MATCH('דיווח פרטני'!G1281,גיליון3!$T$13:$T$27,0),MATCH('דיווח פרטני'!C1281,גיליון3!$U$12:$X$12,0)))</f>
        <v xml:space="preserve"> </v>
      </c>
      <c r="I1281" s="866"/>
      <c r="J1281" s="866"/>
      <c r="K1281" s="905"/>
    </row>
    <row r="1282" spans="1:11" ht="19" thickBot="1" x14ac:dyDescent="0.5">
      <c r="A1282" s="866"/>
      <c r="B1282" s="866"/>
      <c r="C1282" s="866"/>
      <c r="D1282" s="866"/>
      <c r="E1282" s="867"/>
      <c r="F1282" s="866"/>
      <c r="G1282" s="866"/>
      <c r="H1282" s="869" t="str">
        <f t="array" ref="H1282">IF(ISERROR(INDEX(גיליון3!$U$13:$X$27,MATCH('דיווח פרטני'!G1282,גיליון3!$T$13:$T$27,0),MATCH('דיווח פרטני'!C1282,גיליון3!$U$12:$X$12,0)))," ", INDEX(גיליון3!$U$13:$X$27,MATCH('דיווח פרטני'!G1282,גיליון3!$T$13:$T$27,0),MATCH('דיווח פרטני'!C1282,גיליון3!$U$12:$X$12,0)))</f>
        <v xml:space="preserve"> </v>
      </c>
      <c r="I1282" s="866"/>
      <c r="J1282" s="866"/>
      <c r="K1282" s="905"/>
    </row>
    <row r="1283" spans="1:11" ht="19" thickBot="1" x14ac:dyDescent="0.5">
      <c r="A1283" s="866"/>
      <c r="B1283" s="866"/>
      <c r="C1283" s="866"/>
      <c r="D1283" s="866"/>
      <c r="E1283" s="867"/>
      <c r="F1283" s="866"/>
      <c r="G1283" s="866"/>
      <c r="H1283" s="869" t="str">
        <f t="array" ref="H1283">IF(ISERROR(INDEX(גיליון3!$U$13:$X$27,MATCH('דיווח פרטני'!G1283,גיליון3!$T$13:$T$27,0),MATCH('דיווח פרטני'!C1283,גיליון3!$U$12:$X$12,0)))," ", INDEX(גיליון3!$U$13:$X$27,MATCH('דיווח פרטני'!G1283,גיליון3!$T$13:$T$27,0),MATCH('דיווח פרטני'!C1283,גיליון3!$U$12:$X$12,0)))</f>
        <v xml:space="preserve"> </v>
      </c>
      <c r="I1283" s="866"/>
      <c r="J1283" s="866"/>
      <c r="K1283" s="905"/>
    </row>
    <row r="1284" spans="1:11" ht="19" thickBot="1" x14ac:dyDescent="0.5">
      <c r="A1284" s="866"/>
      <c r="B1284" s="866"/>
      <c r="C1284" s="866"/>
      <c r="D1284" s="866"/>
      <c r="E1284" s="867"/>
      <c r="F1284" s="866"/>
      <c r="G1284" s="866"/>
      <c r="H1284" s="869" t="str">
        <f t="array" ref="H1284">IF(ISERROR(INDEX(גיליון3!$U$13:$X$27,MATCH('דיווח פרטני'!G1284,גיליון3!$T$13:$T$27,0),MATCH('דיווח פרטני'!C1284,גיליון3!$U$12:$X$12,0)))," ", INDEX(גיליון3!$U$13:$X$27,MATCH('דיווח פרטני'!G1284,גיליון3!$T$13:$T$27,0),MATCH('דיווח פרטני'!C1284,גיליון3!$U$12:$X$12,0)))</f>
        <v xml:space="preserve"> </v>
      </c>
      <c r="I1284" s="866"/>
      <c r="J1284" s="866"/>
      <c r="K1284" s="905"/>
    </row>
    <row r="1285" spans="1:11" ht="19" thickBot="1" x14ac:dyDescent="0.5">
      <c r="A1285" s="866"/>
      <c r="B1285" s="866"/>
      <c r="C1285" s="866"/>
      <c r="D1285" s="866"/>
      <c r="E1285" s="867"/>
      <c r="F1285" s="866"/>
      <c r="G1285" s="866"/>
      <c r="H1285" s="869" t="str">
        <f t="array" ref="H1285">IF(ISERROR(INDEX(גיליון3!$U$13:$X$27,MATCH('דיווח פרטני'!G1285,גיליון3!$T$13:$T$27,0),MATCH('דיווח פרטני'!C1285,גיליון3!$U$12:$X$12,0)))," ", INDEX(גיליון3!$U$13:$X$27,MATCH('דיווח פרטני'!G1285,גיליון3!$T$13:$T$27,0),MATCH('דיווח פרטני'!C1285,גיליון3!$U$12:$X$12,0)))</f>
        <v xml:space="preserve"> </v>
      </c>
      <c r="I1285" s="866"/>
      <c r="J1285" s="866"/>
      <c r="K1285" s="905"/>
    </row>
    <row r="1286" spans="1:11" ht="19" thickBot="1" x14ac:dyDescent="0.5">
      <c r="A1286" s="866"/>
      <c r="B1286" s="866"/>
      <c r="C1286" s="866"/>
      <c r="D1286" s="866"/>
      <c r="E1286" s="867"/>
      <c r="F1286" s="866"/>
      <c r="G1286" s="866"/>
      <c r="H1286" s="869" t="str">
        <f t="array" ref="H1286">IF(ISERROR(INDEX(גיליון3!$U$13:$X$27,MATCH('דיווח פרטני'!G1286,גיליון3!$T$13:$T$27,0),MATCH('דיווח פרטני'!C1286,גיליון3!$U$12:$X$12,0)))," ", INDEX(גיליון3!$U$13:$X$27,MATCH('דיווח פרטני'!G1286,גיליון3!$T$13:$T$27,0),MATCH('דיווח פרטני'!C1286,גיליון3!$U$12:$X$12,0)))</f>
        <v xml:space="preserve"> </v>
      </c>
      <c r="I1286" s="866"/>
      <c r="J1286" s="866"/>
      <c r="K1286" s="905"/>
    </row>
    <row r="1287" spans="1:11" ht="19" thickBot="1" x14ac:dyDescent="0.5">
      <c r="A1287" s="866"/>
      <c r="B1287" s="866"/>
      <c r="C1287" s="866"/>
      <c r="D1287" s="866"/>
      <c r="E1287" s="867"/>
      <c r="F1287" s="866"/>
      <c r="G1287" s="866"/>
      <c r="H1287" s="869" t="str">
        <f t="array" ref="H1287">IF(ISERROR(INDEX(גיליון3!$U$13:$X$27,MATCH('דיווח פרטני'!G1287,גיליון3!$T$13:$T$27,0),MATCH('דיווח פרטני'!C1287,גיליון3!$U$12:$X$12,0)))," ", INDEX(גיליון3!$U$13:$X$27,MATCH('דיווח פרטני'!G1287,גיליון3!$T$13:$T$27,0),MATCH('דיווח פרטני'!C1287,גיליון3!$U$12:$X$12,0)))</f>
        <v xml:space="preserve"> </v>
      </c>
      <c r="I1287" s="866"/>
      <c r="J1287" s="866"/>
      <c r="K1287" s="905"/>
    </row>
    <row r="1288" spans="1:11" ht="19" thickBot="1" x14ac:dyDescent="0.5">
      <c r="A1288" s="866"/>
      <c r="B1288" s="866"/>
      <c r="C1288" s="866"/>
      <c r="D1288" s="866"/>
      <c r="E1288" s="867"/>
      <c r="F1288" s="866"/>
      <c r="G1288" s="866"/>
      <c r="H1288" s="869" t="str">
        <f t="array" ref="H1288">IF(ISERROR(INDEX(גיליון3!$U$13:$X$27,MATCH('דיווח פרטני'!G1288,גיליון3!$T$13:$T$27,0),MATCH('דיווח פרטני'!C1288,גיליון3!$U$12:$X$12,0)))," ", INDEX(גיליון3!$U$13:$X$27,MATCH('דיווח פרטני'!G1288,גיליון3!$T$13:$T$27,0),MATCH('דיווח פרטני'!C1288,גיליון3!$U$12:$X$12,0)))</f>
        <v xml:space="preserve"> </v>
      </c>
      <c r="I1288" s="866"/>
      <c r="J1288" s="866"/>
      <c r="K1288" s="905"/>
    </row>
    <row r="1289" spans="1:11" ht="19" thickBot="1" x14ac:dyDescent="0.5">
      <c r="A1289" s="866"/>
      <c r="B1289" s="866"/>
      <c r="C1289" s="866"/>
      <c r="D1289" s="866"/>
      <c r="E1289" s="867"/>
      <c r="F1289" s="866"/>
      <c r="G1289" s="866"/>
      <c r="H1289" s="869" t="str">
        <f t="array" ref="H1289">IF(ISERROR(INDEX(גיליון3!$U$13:$X$27,MATCH('דיווח פרטני'!G1289,גיליון3!$T$13:$T$27,0),MATCH('דיווח פרטני'!C1289,גיליון3!$U$12:$X$12,0)))," ", INDEX(גיליון3!$U$13:$X$27,MATCH('דיווח פרטני'!G1289,גיליון3!$T$13:$T$27,0),MATCH('דיווח פרטני'!C1289,גיליון3!$U$12:$X$12,0)))</f>
        <v xml:space="preserve"> </v>
      </c>
      <c r="I1289" s="866"/>
      <c r="J1289" s="866"/>
      <c r="K1289" s="905"/>
    </row>
    <row r="1290" spans="1:11" ht="19" thickBot="1" x14ac:dyDescent="0.5">
      <c r="A1290" s="866"/>
      <c r="B1290" s="866"/>
      <c r="C1290" s="866"/>
      <c r="D1290" s="866"/>
      <c r="E1290" s="867"/>
      <c r="F1290" s="866"/>
      <c r="G1290" s="866"/>
      <c r="H1290" s="869" t="str">
        <f t="array" ref="H1290">IF(ISERROR(INDEX(גיליון3!$U$13:$X$27,MATCH('דיווח פרטני'!G1290,גיליון3!$T$13:$T$27,0),MATCH('דיווח פרטני'!C1290,גיליון3!$U$12:$X$12,0)))," ", INDEX(גיליון3!$U$13:$X$27,MATCH('דיווח פרטני'!G1290,גיליון3!$T$13:$T$27,0),MATCH('דיווח פרטני'!C1290,גיליון3!$U$12:$X$12,0)))</f>
        <v xml:space="preserve"> </v>
      </c>
      <c r="I1290" s="866"/>
      <c r="J1290" s="866"/>
      <c r="K1290" s="905"/>
    </row>
    <row r="1291" spans="1:11" ht="19" thickBot="1" x14ac:dyDescent="0.5">
      <c r="A1291" s="866"/>
      <c r="B1291" s="866"/>
      <c r="C1291" s="866"/>
      <c r="D1291" s="866"/>
      <c r="E1291" s="867"/>
      <c r="F1291" s="866"/>
      <c r="G1291" s="866"/>
      <c r="H1291" s="869" t="str">
        <f t="array" ref="H1291">IF(ISERROR(INDEX(גיליון3!$U$13:$X$27,MATCH('דיווח פרטני'!G1291,גיליון3!$T$13:$T$27,0),MATCH('דיווח פרטני'!C1291,גיליון3!$U$12:$X$12,0)))," ", INDEX(גיליון3!$U$13:$X$27,MATCH('דיווח פרטני'!G1291,גיליון3!$T$13:$T$27,0),MATCH('דיווח פרטני'!C1291,גיליון3!$U$12:$X$12,0)))</f>
        <v xml:space="preserve"> </v>
      </c>
      <c r="I1291" s="866"/>
      <c r="J1291" s="866"/>
      <c r="K1291" s="905"/>
    </row>
    <row r="1292" spans="1:11" ht="19" thickBot="1" x14ac:dyDescent="0.5">
      <c r="A1292" s="866"/>
      <c r="B1292" s="866"/>
      <c r="C1292" s="866"/>
      <c r="D1292" s="866"/>
      <c r="E1292" s="867"/>
      <c r="F1292" s="866"/>
      <c r="G1292" s="866"/>
      <c r="H1292" s="869" t="str">
        <f t="array" ref="H1292">IF(ISERROR(INDEX(גיליון3!$U$13:$X$27,MATCH('דיווח פרטני'!G1292,גיליון3!$T$13:$T$27,0),MATCH('דיווח פרטני'!C1292,גיליון3!$U$12:$X$12,0)))," ", INDEX(גיליון3!$U$13:$X$27,MATCH('דיווח פרטני'!G1292,גיליון3!$T$13:$T$27,0),MATCH('דיווח פרטני'!C1292,גיליון3!$U$12:$X$12,0)))</f>
        <v xml:space="preserve"> </v>
      </c>
      <c r="I1292" s="866"/>
      <c r="J1292" s="866"/>
      <c r="K1292" s="905"/>
    </row>
    <row r="1293" spans="1:11" ht="19" thickBot="1" x14ac:dyDescent="0.5">
      <c r="A1293" s="866"/>
      <c r="B1293" s="866"/>
      <c r="C1293" s="866"/>
      <c r="D1293" s="866"/>
      <c r="E1293" s="867"/>
      <c r="F1293" s="866"/>
      <c r="G1293" s="866"/>
      <c r="H1293" s="869" t="str">
        <f t="array" ref="H1293">IF(ISERROR(INDEX(גיליון3!$U$13:$X$27,MATCH('דיווח פרטני'!G1293,גיליון3!$T$13:$T$27,0),MATCH('דיווח פרטני'!C1293,גיליון3!$U$12:$X$12,0)))," ", INDEX(גיליון3!$U$13:$X$27,MATCH('דיווח פרטני'!G1293,גיליון3!$T$13:$T$27,0),MATCH('דיווח פרטני'!C1293,גיליון3!$U$12:$X$12,0)))</f>
        <v xml:space="preserve"> </v>
      </c>
      <c r="I1293" s="866"/>
      <c r="J1293" s="866"/>
      <c r="K1293" s="905"/>
    </row>
    <row r="1294" spans="1:11" ht="19" thickBot="1" x14ac:dyDescent="0.5">
      <c r="A1294" s="866"/>
      <c r="B1294" s="866"/>
      <c r="C1294" s="866"/>
      <c r="D1294" s="866"/>
      <c r="E1294" s="867"/>
      <c r="F1294" s="866"/>
      <c r="G1294" s="866"/>
      <c r="H1294" s="869" t="str">
        <f t="array" ref="H1294">IF(ISERROR(INDEX(גיליון3!$U$13:$X$27,MATCH('דיווח פרטני'!G1294,גיליון3!$T$13:$T$27,0),MATCH('דיווח פרטני'!C1294,גיליון3!$U$12:$X$12,0)))," ", INDEX(גיליון3!$U$13:$X$27,MATCH('דיווח פרטני'!G1294,גיליון3!$T$13:$T$27,0),MATCH('דיווח פרטני'!C1294,גיליון3!$U$12:$X$12,0)))</f>
        <v xml:space="preserve"> </v>
      </c>
      <c r="I1294" s="866"/>
      <c r="J1294" s="866"/>
      <c r="K1294" s="905"/>
    </row>
    <row r="1295" spans="1:11" ht="19" thickBot="1" x14ac:dyDescent="0.5">
      <c r="A1295" s="866"/>
      <c r="B1295" s="866"/>
      <c r="C1295" s="866"/>
      <c r="D1295" s="866"/>
      <c r="E1295" s="867"/>
      <c r="F1295" s="866"/>
      <c r="G1295" s="866"/>
      <c r="H1295" s="869" t="str">
        <f t="array" ref="H1295">IF(ISERROR(INDEX(גיליון3!$U$13:$X$27,MATCH('דיווח פרטני'!G1295,גיליון3!$T$13:$T$27,0),MATCH('דיווח פרטני'!C1295,גיליון3!$U$12:$X$12,0)))," ", INDEX(גיליון3!$U$13:$X$27,MATCH('דיווח פרטני'!G1295,גיליון3!$T$13:$T$27,0),MATCH('דיווח פרטני'!C1295,גיליון3!$U$12:$X$12,0)))</f>
        <v xml:space="preserve"> </v>
      </c>
      <c r="I1295" s="866"/>
      <c r="J1295" s="866"/>
      <c r="K1295" s="905"/>
    </row>
    <row r="1296" spans="1:11" ht="19" thickBot="1" x14ac:dyDescent="0.5">
      <c r="A1296" s="866"/>
      <c r="B1296" s="866"/>
      <c r="C1296" s="866"/>
      <c r="D1296" s="866"/>
      <c r="E1296" s="867"/>
      <c r="F1296" s="866"/>
      <c r="G1296" s="866"/>
      <c r="H1296" s="869" t="str">
        <f t="array" ref="H1296">IF(ISERROR(INDEX(גיליון3!$U$13:$X$27,MATCH('דיווח פרטני'!G1296,גיליון3!$T$13:$T$27,0),MATCH('דיווח פרטני'!C1296,גיליון3!$U$12:$X$12,0)))," ", INDEX(גיליון3!$U$13:$X$27,MATCH('דיווח פרטני'!G1296,גיליון3!$T$13:$T$27,0),MATCH('דיווח פרטני'!C1296,גיליון3!$U$12:$X$12,0)))</f>
        <v xml:space="preserve"> </v>
      </c>
      <c r="I1296" s="866"/>
      <c r="J1296" s="866"/>
      <c r="K1296" s="905"/>
    </row>
    <row r="1297" spans="1:11" ht="19" thickBot="1" x14ac:dyDescent="0.5">
      <c r="A1297" s="866"/>
      <c r="B1297" s="866"/>
      <c r="C1297" s="866"/>
      <c r="D1297" s="866"/>
      <c r="E1297" s="867"/>
      <c r="F1297" s="866"/>
      <c r="G1297" s="866"/>
      <c r="H1297" s="869" t="str">
        <f t="array" ref="H1297">IF(ISERROR(INDEX(גיליון3!$U$13:$X$27,MATCH('דיווח פרטני'!G1297,גיליון3!$T$13:$T$27,0),MATCH('דיווח פרטני'!C1297,גיליון3!$U$12:$X$12,0)))," ", INDEX(גיליון3!$U$13:$X$27,MATCH('דיווח פרטני'!G1297,גיליון3!$T$13:$T$27,0),MATCH('דיווח פרטני'!C1297,גיליון3!$U$12:$X$12,0)))</f>
        <v xml:space="preserve"> </v>
      </c>
      <c r="I1297" s="866"/>
      <c r="J1297" s="866"/>
      <c r="K1297" s="905"/>
    </row>
    <row r="1298" spans="1:11" ht="19" thickBot="1" x14ac:dyDescent="0.5">
      <c r="A1298" s="866"/>
      <c r="B1298" s="866"/>
      <c r="C1298" s="866"/>
      <c r="D1298" s="866"/>
      <c r="E1298" s="867"/>
      <c r="F1298" s="866"/>
      <c r="G1298" s="866"/>
      <c r="H1298" s="869" t="str">
        <f t="array" ref="H1298">IF(ISERROR(INDEX(גיליון3!$U$13:$X$27,MATCH('דיווח פרטני'!G1298,גיליון3!$T$13:$T$27,0),MATCH('דיווח פרטני'!C1298,גיליון3!$U$12:$X$12,0)))," ", INDEX(גיליון3!$U$13:$X$27,MATCH('דיווח פרטני'!G1298,גיליון3!$T$13:$T$27,0),MATCH('דיווח פרטני'!C1298,גיליון3!$U$12:$X$12,0)))</f>
        <v xml:space="preserve"> </v>
      </c>
      <c r="I1298" s="866"/>
      <c r="J1298" s="866"/>
      <c r="K1298" s="905"/>
    </row>
    <row r="1299" spans="1:11" ht="19" thickBot="1" x14ac:dyDescent="0.5">
      <c r="A1299" s="866"/>
      <c r="B1299" s="866"/>
      <c r="C1299" s="866"/>
      <c r="D1299" s="866"/>
      <c r="E1299" s="867"/>
      <c r="F1299" s="866"/>
      <c r="G1299" s="866"/>
      <c r="H1299" s="869" t="str">
        <f t="array" ref="H1299">IF(ISERROR(INDEX(גיליון3!$U$13:$X$27,MATCH('דיווח פרטני'!G1299,גיליון3!$T$13:$T$27,0),MATCH('דיווח פרטני'!C1299,גיליון3!$U$12:$X$12,0)))," ", INDEX(גיליון3!$U$13:$X$27,MATCH('דיווח פרטני'!G1299,גיליון3!$T$13:$T$27,0),MATCH('דיווח פרטני'!C1299,גיליון3!$U$12:$X$12,0)))</f>
        <v xml:space="preserve"> </v>
      </c>
      <c r="I1299" s="866"/>
      <c r="J1299" s="866"/>
      <c r="K1299" s="905"/>
    </row>
    <row r="1300" spans="1:11" ht="19" thickBot="1" x14ac:dyDescent="0.5">
      <c r="A1300" s="866"/>
      <c r="B1300" s="866"/>
      <c r="C1300" s="866"/>
      <c r="D1300" s="866"/>
      <c r="E1300" s="867"/>
      <c r="F1300" s="866"/>
      <c r="G1300" s="866"/>
      <c r="H1300" s="869" t="str">
        <f t="array" ref="H1300">IF(ISERROR(INDEX(גיליון3!$U$13:$X$27,MATCH('דיווח פרטני'!G1300,גיליון3!$T$13:$T$27,0),MATCH('דיווח פרטני'!C1300,גיליון3!$U$12:$X$12,0)))," ", INDEX(גיליון3!$U$13:$X$27,MATCH('דיווח פרטני'!G1300,גיליון3!$T$13:$T$27,0),MATCH('דיווח פרטני'!C1300,גיליון3!$U$12:$X$12,0)))</f>
        <v xml:space="preserve"> </v>
      </c>
      <c r="I1300" s="866"/>
      <c r="J1300" s="866"/>
      <c r="K1300" s="905"/>
    </row>
    <row r="1301" spans="1:11" ht="19" thickBot="1" x14ac:dyDescent="0.5">
      <c r="A1301" s="866"/>
      <c r="B1301" s="866"/>
      <c r="C1301" s="866"/>
      <c r="D1301" s="866"/>
      <c r="E1301" s="867"/>
      <c r="F1301" s="866"/>
      <c r="G1301" s="866"/>
      <c r="H1301" s="869" t="str">
        <f t="array" ref="H1301">IF(ISERROR(INDEX(גיליון3!$U$13:$X$27,MATCH('דיווח פרטני'!G1301,גיליון3!$T$13:$T$27,0),MATCH('דיווח פרטני'!C1301,גיליון3!$U$12:$X$12,0)))," ", INDEX(גיליון3!$U$13:$X$27,MATCH('דיווח פרטני'!G1301,גיליון3!$T$13:$T$27,0),MATCH('דיווח פרטני'!C1301,גיליון3!$U$12:$X$12,0)))</f>
        <v xml:space="preserve"> </v>
      </c>
      <c r="I1301" s="866"/>
      <c r="J1301" s="866"/>
      <c r="K1301" s="905"/>
    </row>
    <row r="1302" spans="1:11" ht="19" thickBot="1" x14ac:dyDescent="0.5">
      <c r="A1302" s="866"/>
      <c r="B1302" s="866"/>
      <c r="C1302" s="866"/>
      <c r="D1302" s="866"/>
      <c r="E1302" s="867"/>
      <c r="F1302" s="866"/>
      <c r="G1302" s="866"/>
      <c r="H1302" s="869" t="str">
        <f t="array" ref="H1302">IF(ISERROR(INDEX(גיליון3!$U$13:$X$27,MATCH('דיווח פרטני'!G1302,גיליון3!$T$13:$T$27,0),MATCH('דיווח פרטני'!C1302,גיליון3!$U$12:$X$12,0)))," ", INDEX(גיליון3!$U$13:$X$27,MATCH('דיווח פרטני'!G1302,גיליון3!$T$13:$T$27,0),MATCH('דיווח פרטני'!C1302,גיליון3!$U$12:$X$12,0)))</f>
        <v xml:space="preserve"> </v>
      </c>
      <c r="I1302" s="866"/>
      <c r="J1302" s="866"/>
      <c r="K1302" s="905"/>
    </row>
    <row r="1303" spans="1:11" ht="19" thickBot="1" x14ac:dyDescent="0.5">
      <c r="A1303" s="866"/>
      <c r="B1303" s="866"/>
      <c r="C1303" s="866"/>
      <c r="D1303" s="866"/>
      <c r="E1303" s="867"/>
      <c r="F1303" s="866"/>
      <c r="G1303" s="866"/>
      <c r="H1303" s="869" t="str">
        <f t="array" ref="H1303">IF(ISERROR(INDEX(גיליון3!$U$13:$X$27,MATCH('דיווח פרטני'!G1303,גיליון3!$T$13:$T$27,0),MATCH('דיווח פרטני'!C1303,גיליון3!$U$12:$X$12,0)))," ", INDEX(גיליון3!$U$13:$X$27,MATCH('דיווח פרטני'!G1303,גיליון3!$T$13:$T$27,0),MATCH('דיווח פרטני'!C1303,גיליון3!$U$12:$X$12,0)))</f>
        <v xml:space="preserve"> </v>
      </c>
      <c r="I1303" s="866"/>
      <c r="J1303" s="866"/>
      <c r="K1303" s="905"/>
    </row>
    <row r="1304" spans="1:11" ht="19" thickBot="1" x14ac:dyDescent="0.5">
      <c r="A1304" s="866"/>
      <c r="B1304" s="866"/>
      <c r="C1304" s="866"/>
      <c r="D1304" s="866"/>
      <c r="E1304" s="867"/>
      <c r="F1304" s="866"/>
      <c r="G1304" s="866"/>
      <c r="H1304" s="869" t="str">
        <f t="array" ref="H1304">IF(ISERROR(INDEX(גיליון3!$U$13:$X$27,MATCH('דיווח פרטני'!G1304,גיליון3!$T$13:$T$27,0),MATCH('דיווח פרטני'!C1304,גיליון3!$U$12:$X$12,0)))," ", INDEX(גיליון3!$U$13:$X$27,MATCH('דיווח פרטני'!G1304,גיליון3!$T$13:$T$27,0),MATCH('דיווח פרטני'!C1304,גיליון3!$U$12:$X$12,0)))</f>
        <v xml:space="preserve"> </v>
      </c>
      <c r="I1304" s="866"/>
      <c r="J1304" s="866"/>
      <c r="K1304" s="905"/>
    </row>
    <row r="1305" spans="1:11" ht="19" thickBot="1" x14ac:dyDescent="0.5">
      <c r="A1305" s="866"/>
      <c r="B1305" s="866"/>
      <c r="C1305" s="866"/>
      <c r="D1305" s="866"/>
      <c r="E1305" s="867"/>
      <c r="F1305" s="866"/>
      <c r="G1305" s="866"/>
      <c r="H1305" s="869" t="str">
        <f t="array" ref="H1305">IF(ISERROR(INDEX(גיליון3!$U$13:$X$27,MATCH('דיווח פרטני'!G1305,גיליון3!$T$13:$T$27,0),MATCH('דיווח פרטני'!C1305,גיליון3!$U$12:$X$12,0)))," ", INDEX(גיליון3!$U$13:$X$27,MATCH('דיווח פרטני'!G1305,גיליון3!$T$13:$T$27,0),MATCH('דיווח פרטני'!C1305,גיליון3!$U$12:$X$12,0)))</f>
        <v xml:space="preserve"> </v>
      </c>
      <c r="I1305" s="866"/>
      <c r="J1305" s="866"/>
      <c r="K1305" s="905"/>
    </row>
    <row r="1306" spans="1:11" ht="19" thickBot="1" x14ac:dyDescent="0.5">
      <c r="A1306" s="866"/>
      <c r="B1306" s="866"/>
      <c r="C1306" s="866"/>
      <c r="D1306" s="866"/>
      <c r="E1306" s="867"/>
      <c r="F1306" s="866"/>
      <c r="G1306" s="866"/>
      <c r="H1306" s="869" t="str">
        <f t="array" ref="H1306">IF(ISERROR(INDEX(גיליון3!$U$13:$X$27,MATCH('דיווח פרטני'!G1306,גיליון3!$T$13:$T$27,0),MATCH('דיווח פרטני'!C1306,גיליון3!$U$12:$X$12,0)))," ", INDEX(גיליון3!$U$13:$X$27,MATCH('דיווח פרטני'!G1306,גיליון3!$T$13:$T$27,0),MATCH('דיווח פרטני'!C1306,גיליון3!$U$12:$X$12,0)))</f>
        <v xml:space="preserve"> </v>
      </c>
      <c r="I1306" s="866"/>
      <c r="J1306" s="866"/>
      <c r="K1306" s="905"/>
    </row>
    <row r="1307" spans="1:11" ht="19" thickBot="1" x14ac:dyDescent="0.5">
      <c r="A1307" s="866"/>
      <c r="B1307" s="866"/>
      <c r="C1307" s="866"/>
      <c r="D1307" s="866"/>
      <c r="E1307" s="867"/>
      <c r="F1307" s="866"/>
      <c r="G1307" s="866"/>
      <c r="H1307" s="869" t="str">
        <f t="array" ref="H1307">IF(ISERROR(INDEX(גיליון3!$U$13:$X$27,MATCH('דיווח פרטני'!G1307,גיליון3!$T$13:$T$27,0),MATCH('דיווח פרטני'!C1307,גיליון3!$U$12:$X$12,0)))," ", INDEX(גיליון3!$U$13:$X$27,MATCH('דיווח פרטני'!G1307,גיליון3!$T$13:$T$27,0),MATCH('דיווח פרטני'!C1307,גיליון3!$U$12:$X$12,0)))</f>
        <v xml:space="preserve"> </v>
      </c>
      <c r="I1307" s="866"/>
      <c r="J1307" s="866"/>
      <c r="K1307" s="905"/>
    </row>
    <row r="1308" spans="1:11" ht="19" thickBot="1" x14ac:dyDescent="0.5">
      <c r="A1308" s="866"/>
      <c r="B1308" s="866"/>
      <c r="C1308" s="866"/>
      <c r="D1308" s="866"/>
      <c r="E1308" s="867"/>
      <c r="F1308" s="866"/>
      <c r="G1308" s="866"/>
      <c r="H1308" s="869" t="str">
        <f t="array" ref="H1308">IF(ISERROR(INDEX(גיליון3!$U$13:$X$27,MATCH('דיווח פרטני'!G1308,גיליון3!$T$13:$T$27,0),MATCH('דיווח פרטני'!C1308,גיליון3!$U$12:$X$12,0)))," ", INDEX(גיליון3!$U$13:$X$27,MATCH('דיווח פרטני'!G1308,גיליון3!$T$13:$T$27,0),MATCH('דיווח פרטני'!C1308,גיליון3!$U$12:$X$12,0)))</f>
        <v xml:space="preserve"> </v>
      </c>
      <c r="I1308" s="866"/>
      <c r="J1308" s="866"/>
      <c r="K1308" s="905"/>
    </row>
    <row r="1309" spans="1:11" ht="19" thickBot="1" x14ac:dyDescent="0.5">
      <c r="A1309" s="866"/>
      <c r="B1309" s="866"/>
      <c r="C1309" s="866"/>
      <c r="D1309" s="866"/>
      <c r="E1309" s="867"/>
      <c r="F1309" s="866"/>
      <c r="G1309" s="866"/>
      <c r="H1309" s="869" t="str">
        <f t="array" ref="H1309">IF(ISERROR(INDEX(גיליון3!$U$13:$X$27,MATCH('דיווח פרטני'!G1309,גיליון3!$T$13:$T$27,0),MATCH('דיווח פרטני'!C1309,גיליון3!$U$12:$X$12,0)))," ", INDEX(גיליון3!$U$13:$X$27,MATCH('דיווח פרטני'!G1309,גיליון3!$T$13:$T$27,0),MATCH('דיווח פרטני'!C1309,גיליון3!$U$12:$X$12,0)))</f>
        <v xml:space="preserve"> </v>
      </c>
      <c r="I1309" s="866"/>
      <c r="J1309" s="866"/>
      <c r="K1309" s="905"/>
    </row>
    <row r="1310" spans="1:11" ht="19" thickBot="1" x14ac:dyDescent="0.5">
      <c r="A1310" s="866"/>
      <c r="B1310" s="866"/>
      <c r="C1310" s="866"/>
      <c r="D1310" s="866"/>
      <c r="E1310" s="867"/>
      <c r="F1310" s="866"/>
      <c r="G1310" s="866"/>
      <c r="H1310" s="869" t="str">
        <f t="array" ref="H1310">IF(ISERROR(INDEX(גיליון3!$U$13:$X$27,MATCH('דיווח פרטני'!G1310,גיליון3!$T$13:$T$27,0),MATCH('דיווח פרטני'!C1310,גיליון3!$U$12:$X$12,0)))," ", INDEX(גיליון3!$U$13:$X$27,MATCH('דיווח פרטני'!G1310,גיליון3!$T$13:$T$27,0),MATCH('דיווח פרטני'!C1310,גיליון3!$U$12:$X$12,0)))</f>
        <v xml:space="preserve"> </v>
      </c>
      <c r="I1310" s="866"/>
      <c r="J1310" s="866"/>
      <c r="K1310" s="905"/>
    </row>
    <row r="1311" spans="1:11" ht="19" thickBot="1" x14ac:dyDescent="0.5">
      <c r="A1311" s="866"/>
      <c r="B1311" s="866"/>
      <c r="C1311" s="866"/>
      <c r="D1311" s="866"/>
      <c r="E1311" s="867"/>
      <c r="F1311" s="866"/>
      <c r="G1311" s="866"/>
      <c r="H1311" s="869" t="str">
        <f t="array" ref="H1311">IF(ISERROR(INDEX(גיליון3!$U$13:$X$27,MATCH('דיווח פרטני'!G1311,גיליון3!$T$13:$T$27,0),MATCH('דיווח פרטני'!C1311,גיליון3!$U$12:$X$12,0)))," ", INDEX(גיליון3!$U$13:$X$27,MATCH('דיווח פרטני'!G1311,גיליון3!$T$13:$T$27,0),MATCH('דיווח פרטני'!C1311,גיליון3!$U$12:$X$12,0)))</f>
        <v xml:space="preserve"> </v>
      </c>
      <c r="I1311" s="866"/>
      <c r="J1311" s="866"/>
      <c r="K1311" s="905"/>
    </row>
    <row r="1312" spans="1:11" ht="19" thickBot="1" x14ac:dyDescent="0.5">
      <c r="A1312" s="866"/>
      <c r="B1312" s="866"/>
      <c r="C1312" s="866"/>
      <c r="D1312" s="866"/>
      <c r="E1312" s="867"/>
      <c r="F1312" s="866"/>
      <c r="G1312" s="866"/>
      <c r="H1312" s="869" t="str">
        <f t="array" ref="H1312">IF(ISERROR(INDEX(גיליון3!$U$13:$X$27,MATCH('דיווח פרטני'!G1312,גיליון3!$T$13:$T$27,0),MATCH('דיווח פרטני'!C1312,גיליון3!$U$12:$X$12,0)))," ", INDEX(גיליון3!$U$13:$X$27,MATCH('דיווח פרטני'!G1312,גיליון3!$T$13:$T$27,0),MATCH('דיווח פרטני'!C1312,גיליון3!$U$12:$X$12,0)))</f>
        <v xml:space="preserve"> </v>
      </c>
      <c r="I1312" s="866"/>
      <c r="J1312" s="866"/>
      <c r="K1312" s="905"/>
    </row>
    <row r="1313" spans="1:11" ht="19" thickBot="1" x14ac:dyDescent="0.5">
      <c r="A1313" s="866"/>
      <c r="B1313" s="866"/>
      <c r="C1313" s="866"/>
      <c r="D1313" s="866"/>
      <c r="E1313" s="867"/>
      <c r="F1313" s="866"/>
      <c r="G1313" s="866"/>
      <c r="H1313" s="869" t="str">
        <f t="array" ref="H1313">IF(ISERROR(INDEX(גיליון3!$U$13:$X$27,MATCH('דיווח פרטני'!G1313,גיליון3!$T$13:$T$27,0),MATCH('דיווח פרטני'!C1313,גיליון3!$U$12:$X$12,0)))," ", INDEX(גיליון3!$U$13:$X$27,MATCH('דיווח פרטני'!G1313,גיליון3!$T$13:$T$27,0),MATCH('דיווח פרטני'!C1313,גיליון3!$U$12:$X$12,0)))</f>
        <v xml:space="preserve"> </v>
      </c>
      <c r="I1313" s="866"/>
      <c r="J1313" s="866"/>
      <c r="K1313" s="905"/>
    </row>
    <row r="1314" spans="1:11" ht="19" thickBot="1" x14ac:dyDescent="0.5">
      <c r="A1314" s="866"/>
      <c r="B1314" s="866"/>
      <c r="C1314" s="866"/>
      <c r="D1314" s="866"/>
      <c r="E1314" s="867"/>
      <c r="F1314" s="866"/>
      <c r="G1314" s="866"/>
      <c r="H1314" s="869" t="str">
        <f t="array" ref="H1314">IF(ISERROR(INDEX(גיליון3!$U$13:$X$27,MATCH('דיווח פרטני'!G1314,גיליון3!$T$13:$T$27,0),MATCH('דיווח פרטני'!C1314,גיליון3!$U$12:$X$12,0)))," ", INDEX(גיליון3!$U$13:$X$27,MATCH('דיווח פרטני'!G1314,גיליון3!$T$13:$T$27,0),MATCH('דיווח פרטני'!C1314,גיליון3!$U$12:$X$12,0)))</f>
        <v xml:space="preserve"> </v>
      </c>
      <c r="I1314" s="866"/>
      <c r="J1314" s="866"/>
      <c r="K1314" s="905"/>
    </row>
    <row r="1315" spans="1:11" ht="19" thickBot="1" x14ac:dyDescent="0.5">
      <c r="A1315" s="866"/>
      <c r="B1315" s="866"/>
      <c r="C1315" s="866"/>
      <c r="D1315" s="866"/>
      <c r="E1315" s="867"/>
      <c r="F1315" s="866"/>
      <c r="G1315" s="866"/>
      <c r="H1315" s="869" t="str">
        <f t="array" ref="H1315">IF(ISERROR(INDEX(גיליון3!$U$13:$X$27,MATCH('דיווח פרטני'!G1315,גיליון3!$T$13:$T$27,0),MATCH('דיווח פרטני'!C1315,גיליון3!$U$12:$X$12,0)))," ", INDEX(גיליון3!$U$13:$X$27,MATCH('דיווח פרטני'!G1315,גיליון3!$T$13:$T$27,0),MATCH('דיווח פרטני'!C1315,גיליון3!$U$12:$X$12,0)))</f>
        <v xml:space="preserve"> </v>
      </c>
      <c r="I1315" s="866"/>
      <c r="J1315" s="866"/>
      <c r="K1315" s="905"/>
    </row>
    <row r="1316" spans="1:11" ht="19" thickBot="1" x14ac:dyDescent="0.5">
      <c r="A1316" s="866"/>
      <c r="B1316" s="866"/>
      <c r="C1316" s="866"/>
      <c r="D1316" s="866"/>
      <c r="E1316" s="867"/>
      <c r="F1316" s="866"/>
      <c r="G1316" s="866"/>
      <c r="H1316" s="869" t="str">
        <f t="array" ref="H1316">IF(ISERROR(INDEX(גיליון3!$U$13:$X$27,MATCH('דיווח פרטני'!G1316,גיליון3!$T$13:$T$27,0),MATCH('דיווח פרטני'!C1316,גיליון3!$U$12:$X$12,0)))," ", INDEX(גיליון3!$U$13:$X$27,MATCH('דיווח פרטני'!G1316,גיליון3!$T$13:$T$27,0),MATCH('דיווח פרטני'!C1316,גיליון3!$U$12:$X$12,0)))</f>
        <v xml:space="preserve"> </v>
      </c>
      <c r="I1316" s="866"/>
      <c r="J1316" s="866"/>
      <c r="K1316" s="905"/>
    </row>
    <row r="1317" spans="1:11" ht="19" thickBot="1" x14ac:dyDescent="0.5">
      <c r="A1317" s="866"/>
      <c r="B1317" s="866"/>
      <c r="C1317" s="866"/>
      <c r="D1317" s="866"/>
      <c r="E1317" s="867"/>
      <c r="F1317" s="866"/>
      <c r="G1317" s="866"/>
      <c r="H1317" s="869" t="str">
        <f t="array" ref="H1317">IF(ISERROR(INDEX(גיליון3!$U$13:$X$27,MATCH('דיווח פרטני'!G1317,גיליון3!$T$13:$T$27,0),MATCH('דיווח פרטני'!C1317,גיליון3!$U$12:$X$12,0)))," ", INDEX(גיליון3!$U$13:$X$27,MATCH('דיווח פרטני'!G1317,גיליון3!$T$13:$T$27,0),MATCH('דיווח פרטני'!C1317,גיליון3!$U$12:$X$12,0)))</f>
        <v xml:space="preserve"> </v>
      </c>
      <c r="I1317" s="866"/>
      <c r="J1317" s="866"/>
      <c r="K1317" s="905"/>
    </row>
    <row r="1318" spans="1:11" ht="19" thickBot="1" x14ac:dyDescent="0.5">
      <c r="A1318" s="866"/>
      <c r="B1318" s="866"/>
      <c r="C1318" s="866"/>
      <c r="D1318" s="866"/>
      <c r="E1318" s="867"/>
      <c r="F1318" s="866"/>
      <c r="G1318" s="866"/>
      <c r="H1318" s="869" t="str">
        <f t="array" ref="H1318">IF(ISERROR(INDEX(גיליון3!$U$13:$X$27,MATCH('דיווח פרטני'!G1318,גיליון3!$T$13:$T$27,0),MATCH('דיווח פרטני'!C1318,גיליון3!$U$12:$X$12,0)))," ", INDEX(גיליון3!$U$13:$X$27,MATCH('דיווח פרטני'!G1318,גיליון3!$T$13:$T$27,0),MATCH('דיווח פרטני'!C1318,גיליון3!$U$12:$X$12,0)))</f>
        <v xml:space="preserve"> </v>
      </c>
      <c r="I1318" s="866"/>
      <c r="J1318" s="866"/>
      <c r="K1318" s="905"/>
    </row>
    <row r="1319" spans="1:11" ht="19" thickBot="1" x14ac:dyDescent="0.5">
      <c r="A1319" s="866"/>
      <c r="B1319" s="866"/>
      <c r="C1319" s="866"/>
      <c r="D1319" s="866"/>
      <c r="E1319" s="867"/>
      <c r="F1319" s="866"/>
      <c r="G1319" s="866"/>
      <c r="H1319" s="869" t="str">
        <f t="array" ref="H1319">IF(ISERROR(INDEX(גיליון3!$U$13:$X$27,MATCH('דיווח פרטני'!G1319,גיליון3!$T$13:$T$27,0),MATCH('דיווח פרטני'!C1319,גיליון3!$U$12:$X$12,0)))," ", INDEX(גיליון3!$U$13:$X$27,MATCH('דיווח פרטני'!G1319,גיליון3!$T$13:$T$27,0),MATCH('דיווח פרטני'!C1319,גיליון3!$U$12:$X$12,0)))</f>
        <v xml:space="preserve"> </v>
      </c>
      <c r="I1319" s="866"/>
      <c r="J1319" s="866"/>
      <c r="K1319" s="905"/>
    </row>
    <row r="1320" spans="1:11" ht="19" thickBot="1" x14ac:dyDescent="0.5">
      <c r="A1320" s="866"/>
      <c r="B1320" s="866"/>
      <c r="C1320" s="866"/>
      <c r="D1320" s="866"/>
      <c r="E1320" s="867"/>
      <c r="F1320" s="866"/>
      <c r="G1320" s="866"/>
      <c r="H1320" s="869" t="str">
        <f t="array" ref="H1320">IF(ISERROR(INDEX(גיליון3!$U$13:$X$27,MATCH('דיווח פרטני'!G1320,גיליון3!$T$13:$T$27,0),MATCH('דיווח פרטני'!C1320,גיליון3!$U$12:$X$12,0)))," ", INDEX(גיליון3!$U$13:$X$27,MATCH('דיווח פרטני'!G1320,גיליון3!$T$13:$T$27,0),MATCH('דיווח פרטני'!C1320,גיליון3!$U$12:$X$12,0)))</f>
        <v xml:space="preserve"> </v>
      </c>
      <c r="I1320" s="866"/>
      <c r="J1320" s="866"/>
      <c r="K1320" s="905"/>
    </row>
    <row r="1321" spans="1:11" ht="19" thickBot="1" x14ac:dyDescent="0.5">
      <c r="A1321" s="866"/>
      <c r="B1321" s="866"/>
      <c r="C1321" s="866"/>
      <c r="D1321" s="866"/>
      <c r="E1321" s="867"/>
      <c r="F1321" s="866"/>
      <c r="G1321" s="866"/>
      <c r="H1321" s="869" t="str">
        <f t="array" ref="H1321">IF(ISERROR(INDEX(גיליון3!$U$13:$X$27,MATCH('דיווח פרטני'!G1321,גיליון3!$T$13:$T$27,0),MATCH('דיווח פרטני'!C1321,גיליון3!$U$12:$X$12,0)))," ", INDEX(גיליון3!$U$13:$X$27,MATCH('דיווח פרטני'!G1321,גיליון3!$T$13:$T$27,0),MATCH('דיווח פרטני'!C1321,גיליון3!$U$12:$X$12,0)))</f>
        <v xml:space="preserve"> </v>
      </c>
      <c r="I1321" s="866"/>
      <c r="J1321" s="866"/>
      <c r="K1321" s="905"/>
    </row>
    <row r="1322" spans="1:11" ht="19" thickBot="1" x14ac:dyDescent="0.5">
      <c r="A1322" s="866"/>
      <c r="B1322" s="866"/>
      <c r="C1322" s="866"/>
      <c r="D1322" s="866"/>
      <c r="E1322" s="867"/>
      <c r="F1322" s="866"/>
      <c r="G1322" s="866"/>
      <c r="H1322" s="869" t="str">
        <f t="array" ref="H1322">IF(ISERROR(INDEX(גיליון3!$U$13:$X$27,MATCH('דיווח פרטני'!G1322,גיליון3!$T$13:$T$27,0),MATCH('דיווח פרטני'!C1322,גיליון3!$U$12:$X$12,0)))," ", INDEX(גיליון3!$U$13:$X$27,MATCH('דיווח פרטני'!G1322,גיליון3!$T$13:$T$27,0),MATCH('דיווח פרטני'!C1322,גיליון3!$U$12:$X$12,0)))</f>
        <v xml:space="preserve"> </v>
      </c>
      <c r="I1322" s="866"/>
      <c r="J1322" s="866"/>
      <c r="K1322" s="905"/>
    </row>
    <row r="1323" spans="1:11" ht="19" thickBot="1" x14ac:dyDescent="0.5">
      <c r="A1323" s="866"/>
      <c r="B1323" s="866"/>
      <c r="C1323" s="866"/>
      <c r="D1323" s="866"/>
      <c r="E1323" s="867"/>
      <c r="F1323" s="866"/>
      <c r="G1323" s="866"/>
      <c r="H1323" s="869" t="str">
        <f t="array" ref="H1323">IF(ISERROR(INDEX(גיליון3!$U$13:$X$27,MATCH('דיווח פרטני'!G1323,גיליון3!$T$13:$T$27,0),MATCH('דיווח פרטני'!C1323,גיליון3!$U$12:$X$12,0)))," ", INDEX(גיליון3!$U$13:$X$27,MATCH('דיווח פרטני'!G1323,גיליון3!$T$13:$T$27,0),MATCH('דיווח פרטני'!C1323,גיליון3!$U$12:$X$12,0)))</f>
        <v xml:space="preserve"> </v>
      </c>
      <c r="I1323" s="866"/>
      <c r="J1323" s="866"/>
      <c r="K1323" s="905"/>
    </row>
    <row r="1324" spans="1:11" ht="19" thickBot="1" x14ac:dyDescent="0.5">
      <c r="A1324" s="866"/>
      <c r="B1324" s="866"/>
      <c r="C1324" s="866"/>
      <c r="D1324" s="866"/>
      <c r="E1324" s="867"/>
      <c r="F1324" s="866"/>
      <c r="G1324" s="866"/>
      <c r="H1324" s="869" t="str">
        <f t="array" ref="H1324">IF(ISERROR(INDEX(גיליון3!$U$13:$X$27,MATCH('דיווח פרטני'!G1324,גיליון3!$T$13:$T$27,0),MATCH('דיווח פרטני'!C1324,גיליון3!$U$12:$X$12,0)))," ", INDEX(גיליון3!$U$13:$X$27,MATCH('דיווח פרטני'!G1324,גיליון3!$T$13:$T$27,0),MATCH('דיווח פרטני'!C1324,גיליון3!$U$12:$X$12,0)))</f>
        <v xml:space="preserve"> </v>
      </c>
      <c r="I1324" s="866"/>
      <c r="J1324" s="866"/>
      <c r="K1324" s="905"/>
    </row>
    <row r="1325" spans="1:11" ht="19" thickBot="1" x14ac:dyDescent="0.5">
      <c r="A1325" s="866"/>
      <c r="B1325" s="866"/>
      <c r="C1325" s="866"/>
      <c r="D1325" s="866"/>
      <c r="E1325" s="867"/>
      <c r="F1325" s="866"/>
      <c r="G1325" s="866"/>
      <c r="H1325" s="869" t="str">
        <f t="array" ref="H1325">IF(ISERROR(INDEX(גיליון3!$U$13:$X$27,MATCH('דיווח פרטני'!G1325,גיליון3!$T$13:$T$27,0),MATCH('דיווח פרטני'!C1325,גיליון3!$U$12:$X$12,0)))," ", INDEX(גיליון3!$U$13:$X$27,MATCH('דיווח פרטני'!G1325,גיליון3!$T$13:$T$27,0),MATCH('דיווח פרטני'!C1325,גיליון3!$U$12:$X$12,0)))</f>
        <v xml:space="preserve"> </v>
      </c>
      <c r="I1325" s="866"/>
      <c r="J1325" s="866"/>
      <c r="K1325" s="905"/>
    </row>
    <row r="1326" spans="1:11" ht="19" thickBot="1" x14ac:dyDescent="0.5">
      <c r="A1326" s="866"/>
      <c r="B1326" s="866"/>
      <c r="C1326" s="866"/>
      <c r="D1326" s="866"/>
      <c r="E1326" s="867"/>
      <c r="F1326" s="866"/>
      <c r="G1326" s="866"/>
      <c r="H1326" s="869" t="str">
        <f t="array" ref="H1326">IF(ISERROR(INDEX(גיליון3!$U$13:$X$27,MATCH('דיווח פרטני'!G1326,גיליון3!$T$13:$T$27,0),MATCH('דיווח פרטני'!C1326,גיליון3!$U$12:$X$12,0)))," ", INDEX(גיליון3!$U$13:$X$27,MATCH('דיווח פרטני'!G1326,גיליון3!$T$13:$T$27,0),MATCH('דיווח פרטני'!C1326,גיליון3!$U$12:$X$12,0)))</f>
        <v xml:space="preserve"> </v>
      </c>
      <c r="I1326" s="866"/>
      <c r="J1326" s="866"/>
      <c r="K1326" s="905"/>
    </row>
    <row r="1327" spans="1:11" ht="19" thickBot="1" x14ac:dyDescent="0.5">
      <c r="A1327" s="866"/>
      <c r="B1327" s="866"/>
      <c r="C1327" s="866"/>
      <c r="D1327" s="866"/>
      <c r="E1327" s="867"/>
      <c r="F1327" s="866"/>
      <c r="G1327" s="866"/>
      <c r="H1327" s="869" t="str">
        <f t="array" ref="H1327">IF(ISERROR(INDEX(גיליון3!$U$13:$X$27,MATCH('דיווח פרטני'!G1327,גיליון3!$T$13:$T$27,0),MATCH('דיווח פרטני'!C1327,גיליון3!$U$12:$X$12,0)))," ", INDEX(גיליון3!$U$13:$X$27,MATCH('דיווח פרטני'!G1327,גיליון3!$T$13:$T$27,0),MATCH('דיווח פרטני'!C1327,גיליון3!$U$12:$X$12,0)))</f>
        <v xml:space="preserve"> </v>
      </c>
      <c r="I1327" s="866"/>
      <c r="J1327" s="866"/>
      <c r="K1327" s="905"/>
    </row>
    <row r="1328" spans="1:11" ht="19" thickBot="1" x14ac:dyDescent="0.5">
      <c r="A1328" s="866"/>
      <c r="B1328" s="866"/>
      <c r="C1328" s="866"/>
      <c r="D1328" s="866"/>
      <c r="E1328" s="867"/>
      <c r="F1328" s="866"/>
      <c r="G1328" s="866"/>
      <c r="H1328" s="869" t="str">
        <f t="array" ref="H1328">IF(ISERROR(INDEX(גיליון3!$U$13:$X$27,MATCH('דיווח פרטני'!G1328,גיליון3!$T$13:$T$27,0),MATCH('דיווח פרטני'!C1328,גיליון3!$U$12:$X$12,0)))," ", INDEX(גיליון3!$U$13:$X$27,MATCH('דיווח פרטני'!G1328,גיליון3!$T$13:$T$27,0),MATCH('דיווח פרטני'!C1328,גיליון3!$U$12:$X$12,0)))</f>
        <v xml:space="preserve"> </v>
      </c>
      <c r="I1328" s="866"/>
      <c r="J1328" s="866"/>
      <c r="K1328" s="905"/>
    </row>
    <row r="1329" spans="1:11" ht="19" thickBot="1" x14ac:dyDescent="0.5">
      <c r="A1329" s="866"/>
      <c r="B1329" s="866"/>
      <c r="C1329" s="866"/>
      <c r="D1329" s="866"/>
      <c r="E1329" s="867"/>
      <c r="F1329" s="866"/>
      <c r="G1329" s="866"/>
      <c r="H1329" s="869" t="str">
        <f t="array" ref="H1329">IF(ISERROR(INDEX(גיליון3!$U$13:$X$27,MATCH('דיווח פרטני'!G1329,גיליון3!$T$13:$T$27,0),MATCH('דיווח פרטני'!C1329,גיליון3!$U$12:$X$12,0)))," ", INDEX(גיליון3!$U$13:$X$27,MATCH('דיווח פרטני'!G1329,גיליון3!$T$13:$T$27,0),MATCH('דיווח פרטני'!C1329,גיליון3!$U$12:$X$12,0)))</f>
        <v xml:space="preserve"> </v>
      </c>
      <c r="I1329" s="866"/>
      <c r="J1329" s="866"/>
      <c r="K1329" s="905"/>
    </row>
    <row r="1330" spans="1:11" ht="19" thickBot="1" x14ac:dyDescent="0.5">
      <c r="A1330" s="866"/>
      <c r="B1330" s="866"/>
      <c r="C1330" s="866"/>
      <c r="D1330" s="866"/>
      <c r="E1330" s="867"/>
      <c r="F1330" s="866"/>
      <c r="G1330" s="866"/>
      <c r="H1330" s="869" t="str">
        <f t="array" ref="H1330">IF(ISERROR(INDEX(גיליון3!$U$13:$X$27,MATCH('דיווח פרטני'!G1330,גיליון3!$T$13:$T$27,0),MATCH('דיווח פרטני'!C1330,גיליון3!$U$12:$X$12,0)))," ", INDEX(גיליון3!$U$13:$X$27,MATCH('דיווח פרטני'!G1330,גיליון3!$T$13:$T$27,0),MATCH('דיווח פרטני'!C1330,גיליון3!$U$12:$X$12,0)))</f>
        <v xml:space="preserve"> </v>
      </c>
      <c r="I1330" s="866"/>
      <c r="J1330" s="866"/>
      <c r="K1330" s="905"/>
    </row>
    <row r="1331" spans="1:11" ht="19" thickBot="1" x14ac:dyDescent="0.5">
      <c r="A1331" s="866"/>
      <c r="B1331" s="866"/>
      <c r="C1331" s="866"/>
      <c r="D1331" s="866"/>
      <c r="E1331" s="867"/>
      <c r="F1331" s="866"/>
      <c r="G1331" s="866"/>
      <c r="H1331" s="869" t="str">
        <f t="array" ref="H1331">IF(ISERROR(INDEX(גיליון3!$U$13:$X$27,MATCH('דיווח פרטני'!G1331,גיליון3!$T$13:$T$27,0),MATCH('דיווח פרטני'!C1331,גיליון3!$U$12:$X$12,0)))," ", INDEX(גיליון3!$U$13:$X$27,MATCH('דיווח פרטני'!G1331,גיליון3!$T$13:$T$27,0),MATCH('דיווח פרטני'!C1331,גיליון3!$U$12:$X$12,0)))</f>
        <v xml:space="preserve"> </v>
      </c>
      <c r="I1331" s="866"/>
      <c r="J1331" s="866"/>
      <c r="K1331" s="905"/>
    </row>
    <row r="1332" spans="1:11" ht="19" thickBot="1" x14ac:dyDescent="0.5">
      <c r="A1332" s="866"/>
      <c r="B1332" s="866"/>
      <c r="C1332" s="866"/>
      <c r="D1332" s="866"/>
      <c r="E1332" s="867"/>
      <c r="F1332" s="866"/>
      <c r="G1332" s="866"/>
      <c r="H1332" s="869" t="str">
        <f t="array" ref="H1332">IF(ISERROR(INDEX(גיליון3!$U$13:$X$27,MATCH('דיווח פרטני'!G1332,גיליון3!$T$13:$T$27,0),MATCH('דיווח פרטני'!C1332,גיליון3!$U$12:$X$12,0)))," ", INDEX(גיליון3!$U$13:$X$27,MATCH('דיווח פרטני'!G1332,גיליון3!$T$13:$T$27,0),MATCH('דיווח פרטני'!C1332,גיליון3!$U$12:$X$12,0)))</f>
        <v xml:space="preserve"> </v>
      </c>
      <c r="I1332" s="866"/>
      <c r="J1332" s="866"/>
      <c r="K1332" s="905"/>
    </row>
    <row r="1333" spans="1:11" ht="19" thickBot="1" x14ac:dyDescent="0.5">
      <c r="A1333" s="866"/>
      <c r="B1333" s="866"/>
      <c r="C1333" s="866"/>
      <c r="D1333" s="866"/>
      <c r="E1333" s="867"/>
      <c r="F1333" s="866"/>
      <c r="G1333" s="866"/>
      <c r="H1333" s="869" t="str">
        <f t="array" ref="H1333">IF(ISERROR(INDEX(גיליון3!$U$13:$X$27,MATCH('דיווח פרטני'!G1333,גיליון3!$T$13:$T$27,0),MATCH('דיווח פרטני'!C1333,גיליון3!$U$12:$X$12,0)))," ", INDEX(גיליון3!$U$13:$X$27,MATCH('דיווח פרטני'!G1333,גיליון3!$T$13:$T$27,0),MATCH('דיווח פרטני'!C1333,גיליון3!$U$12:$X$12,0)))</f>
        <v xml:space="preserve"> </v>
      </c>
      <c r="I1333" s="866"/>
      <c r="J1333" s="866"/>
      <c r="K1333" s="905"/>
    </row>
    <row r="1334" spans="1:11" ht="19" thickBot="1" x14ac:dyDescent="0.5">
      <c r="A1334" s="866"/>
      <c r="B1334" s="866"/>
      <c r="C1334" s="866"/>
      <c r="D1334" s="866"/>
      <c r="E1334" s="867"/>
      <c r="F1334" s="866"/>
      <c r="G1334" s="866"/>
      <c r="H1334" s="869" t="str">
        <f t="array" ref="H1334">IF(ISERROR(INDEX(גיליון3!$U$13:$X$27,MATCH('דיווח פרטני'!G1334,גיליון3!$T$13:$T$27,0),MATCH('דיווח פרטני'!C1334,גיליון3!$U$12:$X$12,0)))," ", INDEX(גיליון3!$U$13:$X$27,MATCH('דיווח פרטני'!G1334,גיליון3!$T$13:$T$27,0),MATCH('דיווח פרטני'!C1334,גיליון3!$U$12:$X$12,0)))</f>
        <v xml:space="preserve"> </v>
      </c>
      <c r="I1334" s="866"/>
      <c r="J1334" s="866"/>
      <c r="K1334" s="905"/>
    </row>
    <row r="1335" spans="1:11" ht="19" thickBot="1" x14ac:dyDescent="0.5">
      <c r="A1335" s="866"/>
      <c r="B1335" s="866"/>
      <c r="C1335" s="866"/>
      <c r="D1335" s="866"/>
      <c r="E1335" s="867"/>
      <c r="F1335" s="866"/>
      <c r="G1335" s="866"/>
      <c r="H1335" s="869" t="str">
        <f t="array" ref="H1335">IF(ISERROR(INDEX(גיליון3!$U$13:$X$27,MATCH('דיווח פרטני'!G1335,גיליון3!$T$13:$T$27,0),MATCH('דיווח פרטני'!C1335,גיליון3!$U$12:$X$12,0)))," ", INDEX(גיליון3!$U$13:$X$27,MATCH('דיווח פרטני'!G1335,גיליון3!$T$13:$T$27,0),MATCH('דיווח פרטני'!C1335,גיליון3!$U$12:$X$12,0)))</f>
        <v xml:space="preserve"> </v>
      </c>
      <c r="I1335" s="866"/>
      <c r="J1335" s="866"/>
      <c r="K1335" s="905"/>
    </row>
    <row r="1336" spans="1:11" ht="19" thickBot="1" x14ac:dyDescent="0.5">
      <c r="A1336" s="866"/>
      <c r="B1336" s="866"/>
      <c r="C1336" s="866"/>
      <c r="D1336" s="866"/>
      <c r="E1336" s="867"/>
      <c r="F1336" s="866"/>
      <c r="G1336" s="866"/>
      <c r="H1336" s="869" t="str">
        <f t="array" ref="H1336">IF(ISERROR(INDEX(גיליון3!$U$13:$X$27,MATCH('דיווח פרטני'!G1336,גיליון3!$T$13:$T$27,0),MATCH('דיווח פרטני'!C1336,גיליון3!$U$12:$X$12,0)))," ", INDEX(גיליון3!$U$13:$X$27,MATCH('דיווח פרטני'!G1336,גיליון3!$T$13:$T$27,0),MATCH('דיווח פרטני'!C1336,גיליון3!$U$12:$X$12,0)))</f>
        <v xml:space="preserve"> </v>
      </c>
      <c r="I1336" s="866"/>
      <c r="J1336" s="866"/>
      <c r="K1336" s="905"/>
    </row>
    <row r="1337" spans="1:11" ht="19" thickBot="1" x14ac:dyDescent="0.5">
      <c r="A1337" s="866"/>
      <c r="B1337" s="866"/>
      <c r="C1337" s="866"/>
      <c r="D1337" s="866"/>
      <c r="E1337" s="867"/>
      <c r="F1337" s="866"/>
      <c r="G1337" s="866"/>
      <c r="H1337" s="869" t="str">
        <f t="array" ref="H1337">IF(ISERROR(INDEX(גיליון3!$U$13:$X$27,MATCH('דיווח פרטני'!G1337,גיליון3!$T$13:$T$27,0),MATCH('דיווח פרטני'!C1337,גיליון3!$U$12:$X$12,0)))," ", INDEX(גיליון3!$U$13:$X$27,MATCH('דיווח פרטני'!G1337,גיליון3!$T$13:$T$27,0),MATCH('דיווח פרטני'!C1337,גיליון3!$U$12:$X$12,0)))</f>
        <v xml:space="preserve"> </v>
      </c>
      <c r="I1337" s="866"/>
      <c r="J1337" s="866"/>
      <c r="K1337" s="905"/>
    </row>
    <row r="1338" spans="1:11" ht="19" thickBot="1" x14ac:dyDescent="0.5">
      <c r="A1338" s="866"/>
      <c r="B1338" s="866"/>
      <c r="C1338" s="866"/>
      <c r="D1338" s="866"/>
      <c r="E1338" s="867"/>
      <c r="F1338" s="866"/>
      <c r="G1338" s="866"/>
      <c r="H1338" s="869" t="str">
        <f t="array" ref="H1338">IF(ISERROR(INDEX(גיליון3!$U$13:$X$27,MATCH('דיווח פרטני'!G1338,גיליון3!$T$13:$T$27,0),MATCH('דיווח פרטני'!C1338,גיליון3!$U$12:$X$12,0)))," ", INDEX(גיליון3!$U$13:$X$27,MATCH('דיווח פרטני'!G1338,גיליון3!$T$13:$T$27,0),MATCH('דיווח פרטני'!C1338,גיליון3!$U$12:$X$12,0)))</f>
        <v xml:space="preserve"> </v>
      </c>
      <c r="I1338" s="866"/>
      <c r="J1338" s="866"/>
      <c r="K1338" s="905"/>
    </row>
    <row r="1339" spans="1:11" ht="19" thickBot="1" x14ac:dyDescent="0.5">
      <c r="A1339" s="866"/>
      <c r="B1339" s="866"/>
      <c r="C1339" s="866"/>
      <c r="D1339" s="866"/>
      <c r="E1339" s="867"/>
      <c r="F1339" s="866"/>
      <c r="G1339" s="866"/>
      <c r="H1339" s="869" t="str">
        <f t="array" ref="H1339">IF(ISERROR(INDEX(גיליון3!$U$13:$X$27,MATCH('דיווח פרטני'!G1339,גיליון3!$T$13:$T$27,0),MATCH('דיווח פרטני'!C1339,גיליון3!$U$12:$X$12,0)))," ", INDEX(גיליון3!$U$13:$X$27,MATCH('דיווח פרטני'!G1339,גיליון3!$T$13:$T$27,0),MATCH('דיווח פרטני'!C1339,גיליון3!$U$12:$X$12,0)))</f>
        <v xml:space="preserve"> </v>
      </c>
      <c r="I1339" s="866"/>
      <c r="J1339" s="866"/>
      <c r="K1339" s="905"/>
    </row>
    <row r="1340" spans="1:11" ht="19" thickBot="1" x14ac:dyDescent="0.5">
      <c r="A1340" s="866"/>
      <c r="B1340" s="866"/>
      <c r="C1340" s="866"/>
      <c r="D1340" s="866"/>
      <c r="E1340" s="867"/>
      <c r="F1340" s="866"/>
      <c r="G1340" s="866"/>
      <c r="H1340" s="869" t="str">
        <f t="array" ref="H1340">IF(ISERROR(INDEX(גיליון3!$U$13:$X$27,MATCH('דיווח פרטני'!G1340,גיליון3!$T$13:$T$27,0),MATCH('דיווח פרטני'!C1340,גיליון3!$U$12:$X$12,0)))," ", INDEX(גיליון3!$U$13:$X$27,MATCH('דיווח פרטני'!G1340,גיליון3!$T$13:$T$27,0),MATCH('דיווח פרטני'!C1340,גיליון3!$U$12:$X$12,0)))</f>
        <v xml:space="preserve"> </v>
      </c>
      <c r="I1340" s="866"/>
      <c r="J1340" s="866"/>
      <c r="K1340" s="905"/>
    </row>
    <row r="1341" spans="1:11" ht="19" thickBot="1" x14ac:dyDescent="0.5">
      <c r="A1341" s="866"/>
      <c r="B1341" s="866"/>
      <c r="C1341" s="866"/>
      <c r="D1341" s="866"/>
      <c r="E1341" s="867"/>
      <c r="F1341" s="866"/>
      <c r="G1341" s="866"/>
      <c r="H1341" s="869" t="str">
        <f t="array" ref="H1341">IF(ISERROR(INDEX(גיליון3!$U$13:$X$27,MATCH('דיווח פרטני'!G1341,גיליון3!$T$13:$T$27,0),MATCH('דיווח פרטני'!C1341,גיליון3!$U$12:$X$12,0)))," ", INDEX(גיליון3!$U$13:$X$27,MATCH('דיווח פרטני'!G1341,גיליון3!$T$13:$T$27,0),MATCH('דיווח פרטני'!C1341,גיליון3!$U$12:$X$12,0)))</f>
        <v xml:space="preserve"> </v>
      </c>
      <c r="I1341" s="866"/>
      <c r="J1341" s="866"/>
      <c r="K1341" s="905"/>
    </row>
    <row r="1342" spans="1:11" ht="19" thickBot="1" x14ac:dyDescent="0.5">
      <c r="A1342" s="866"/>
      <c r="B1342" s="866"/>
      <c r="C1342" s="866"/>
      <c r="D1342" s="866"/>
      <c r="E1342" s="867"/>
      <c r="F1342" s="866"/>
      <c r="G1342" s="866"/>
      <c r="H1342" s="869" t="str">
        <f t="array" ref="H1342">IF(ISERROR(INDEX(גיליון3!$U$13:$X$27,MATCH('דיווח פרטני'!G1342,גיליון3!$T$13:$T$27,0),MATCH('דיווח פרטני'!C1342,גיליון3!$U$12:$X$12,0)))," ", INDEX(גיליון3!$U$13:$X$27,MATCH('דיווח פרטני'!G1342,גיליון3!$T$13:$T$27,0),MATCH('דיווח פרטני'!C1342,גיליון3!$U$12:$X$12,0)))</f>
        <v xml:space="preserve"> </v>
      </c>
      <c r="I1342" s="866"/>
      <c r="J1342" s="866"/>
      <c r="K1342" s="905"/>
    </row>
    <row r="1343" spans="1:11" ht="19" thickBot="1" x14ac:dyDescent="0.5">
      <c r="A1343" s="866"/>
      <c r="B1343" s="866"/>
      <c r="C1343" s="866"/>
      <c r="D1343" s="866"/>
      <c r="E1343" s="867"/>
      <c r="F1343" s="866"/>
      <c r="G1343" s="866"/>
      <c r="H1343" s="869" t="str">
        <f t="array" ref="H1343">IF(ISERROR(INDEX(גיליון3!$U$13:$X$27,MATCH('דיווח פרטני'!G1343,גיליון3!$T$13:$T$27,0),MATCH('דיווח פרטני'!C1343,גיליון3!$U$12:$X$12,0)))," ", INDEX(גיליון3!$U$13:$X$27,MATCH('דיווח פרטני'!G1343,גיליון3!$T$13:$T$27,0),MATCH('דיווח פרטני'!C1343,גיליון3!$U$12:$X$12,0)))</f>
        <v xml:space="preserve"> </v>
      </c>
      <c r="I1343" s="866"/>
      <c r="J1343" s="866"/>
      <c r="K1343" s="905"/>
    </row>
    <row r="1344" spans="1:11" ht="19" thickBot="1" x14ac:dyDescent="0.5">
      <c r="A1344" s="866"/>
      <c r="B1344" s="866"/>
      <c r="C1344" s="866"/>
      <c r="D1344" s="866"/>
      <c r="E1344" s="867"/>
      <c r="F1344" s="866"/>
      <c r="G1344" s="866"/>
      <c r="H1344" s="869" t="str">
        <f t="array" ref="H1344">IF(ISERROR(INDEX(גיליון3!$U$13:$X$27,MATCH('דיווח פרטני'!G1344,גיליון3!$T$13:$T$27,0),MATCH('דיווח פרטני'!C1344,גיליון3!$U$12:$X$12,0)))," ", INDEX(גיליון3!$U$13:$X$27,MATCH('דיווח פרטני'!G1344,גיליון3!$T$13:$T$27,0),MATCH('דיווח פרטני'!C1344,גיליון3!$U$12:$X$12,0)))</f>
        <v xml:space="preserve"> </v>
      </c>
      <c r="I1344" s="866"/>
      <c r="J1344" s="866"/>
      <c r="K1344" s="905"/>
    </row>
    <row r="1345" spans="1:11" ht="19" thickBot="1" x14ac:dyDescent="0.5">
      <c r="A1345" s="866"/>
      <c r="B1345" s="866"/>
      <c r="C1345" s="866"/>
      <c r="D1345" s="866"/>
      <c r="E1345" s="867"/>
      <c r="F1345" s="866"/>
      <c r="G1345" s="866"/>
      <c r="H1345" s="869" t="str">
        <f t="array" ref="H1345">IF(ISERROR(INDEX(גיליון3!$U$13:$X$27,MATCH('דיווח פרטני'!G1345,גיליון3!$T$13:$T$27,0),MATCH('דיווח פרטני'!C1345,גיליון3!$U$12:$X$12,0)))," ", INDEX(גיליון3!$U$13:$X$27,MATCH('דיווח פרטני'!G1345,גיליון3!$T$13:$T$27,0),MATCH('דיווח פרטני'!C1345,גיליון3!$U$12:$X$12,0)))</f>
        <v xml:space="preserve"> </v>
      </c>
      <c r="I1345" s="866"/>
      <c r="J1345" s="866"/>
      <c r="K1345" s="905"/>
    </row>
    <row r="1346" spans="1:11" ht="19" thickBot="1" x14ac:dyDescent="0.5">
      <c r="A1346" s="866"/>
      <c r="B1346" s="866"/>
      <c r="C1346" s="866"/>
      <c r="D1346" s="866"/>
      <c r="E1346" s="867"/>
      <c r="F1346" s="866"/>
      <c r="G1346" s="866"/>
      <c r="H1346" s="869" t="str">
        <f t="array" ref="H1346">IF(ISERROR(INDEX(גיליון3!$U$13:$X$27,MATCH('דיווח פרטני'!G1346,גיליון3!$T$13:$T$27,0),MATCH('דיווח פרטני'!C1346,גיליון3!$U$12:$X$12,0)))," ", INDEX(גיליון3!$U$13:$X$27,MATCH('דיווח פרטני'!G1346,גיליון3!$T$13:$T$27,0),MATCH('דיווח פרטני'!C1346,גיליון3!$U$12:$X$12,0)))</f>
        <v xml:space="preserve"> </v>
      </c>
      <c r="I1346" s="866"/>
      <c r="J1346" s="866"/>
      <c r="K1346" s="905"/>
    </row>
    <row r="1347" spans="1:11" ht="19" thickBot="1" x14ac:dyDescent="0.5">
      <c r="A1347" s="866"/>
      <c r="B1347" s="866"/>
      <c r="C1347" s="866"/>
      <c r="D1347" s="866"/>
      <c r="E1347" s="867"/>
      <c r="F1347" s="866"/>
      <c r="G1347" s="866"/>
      <c r="H1347" s="869" t="str">
        <f t="array" ref="H1347">IF(ISERROR(INDEX(גיליון3!$U$13:$X$27,MATCH('דיווח פרטני'!G1347,גיליון3!$T$13:$T$27,0),MATCH('דיווח פרטני'!C1347,גיליון3!$U$12:$X$12,0)))," ", INDEX(גיליון3!$U$13:$X$27,MATCH('דיווח פרטני'!G1347,גיליון3!$T$13:$T$27,0),MATCH('דיווח פרטני'!C1347,גיליון3!$U$12:$X$12,0)))</f>
        <v xml:space="preserve"> </v>
      </c>
      <c r="I1347" s="866"/>
      <c r="J1347" s="866"/>
      <c r="K1347" s="905"/>
    </row>
    <row r="1348" spans="1:11" ht="19" thickBot="1" x14ac:dyDescent="0.5">
      <c r="A1348" s="866"/>
      <c r="B1348" s="866"/>
      <c r="C1348" s="866"/>
      <c r="D1348" s="866"/>
      <c r="E1348" s="867"/>
      <c r="F1348" s="866"/>
      <c r="G1348" s="866"/>
      <c r="H1348" s="869" t="str">
        <f t="array" ref="H1348">IF(ISERROR(INDEX(גיליון3!$U$13:$X$27,MATCH('דיווח פרטני'!G1348,גיליון3!$T$13:$T$27,0),MATCH('דיווח פרטני'!C1348,גיליון3!$U$12:$X$12,0)))," ", INDEX(גיליון3!$U$13:$X$27,MATCH('דיווח פרטני'!G1348,גיליון3!$T$13:$T$27,0),MATCH('דיווח פרטני'!C1348,גיליון3!$U$12:$X$12,0)))</f>
        <v xml:space="preserve"> </v>
      </c>
      <c r="I1348" s="866"/>
      <c r="J1348" s="866"/>
      <c r="K1348" s="905"/>
    </row>
    <row r="1349" spans="1:11" ht="19" thickBot="1" x14ac:dyDescent="0.5">
      <c r="A1349" s="866"/>
      <c r="B1349" s="866"/>
      <c r="C1349" s="866"/>
      <c r="D1349" s="866"/>
      <c r="E1349" s="867"/>
      <c r="F1349" s="866"/>
      <c r="G1349" s="866"/>
      <c r="H1349" s="869" t="str">
        <f t="array" ref="H1349">IF(ISERROR(INDEX(גיליון3!$U$13:$X$27,MATCH('דיווח פרטני'!G1349,גיליון3!$T$13:$T$27,0),MATCH('דיווח פרטני'!C1349,גיליון3!$U$12:$X$12,0)))," ", INDEX(גיליון3!$U$13:$X$27,MATCH('דיווח פרטני'!G1349,גיליון3!$T$13:$T$27,0),MATCH('דיווח פרטני'!C1349,גיליון3!$U$12:$X$12,0)))</f>
        <v xml:space="preserve"> </v>
      </c>
      <c r="I1349" s="866"/>
      <c r="J1349" s="866"/>
      <c r="K1349" s="905"/>
    </row>
    <row r="1350" spans="1:11" ht="19" thickBot="1" x14ac:dyDescent="0.5">
      <c r="A1350" s="866"/>
      <c r="B1350" s="866"/>
      <c r="C1350" s="866"/>
      <c r="D1350" s="866"/>
      <c r="E1350" s="867"/>
      <c r="F1350" s="866"/>
      <c r="G1350" s="866"/>
      <c r="H1350" s="869" t="str">
        <f t="array" ref="H1350">IF(ISERROR(INDEX(גיליון3!$U$13:$X$27,MATCH('דיווח פרטני'!G1350,גיליון3!$T$13:$T$27,0),MATCH('דיווח פרטני'!C1350,גיליון3!$U$12:$X$12,0)))," ", INDEX(גיליון3!$U$13:$X$27,MATCH('דיווח פרטני'!G1350,גיליון3!$T$13:$T$27,0),MATCH('דיווח פרטני'!C1350,גיליון3!$U$12:$X$12,0)))</f>
        <v xml:space="preserve"> </v>
      </c>
      <c r="I1350" s="866"/>
      <c r="J1350" s="866"/>
      <c r="K1350" s="905"/>
    </row>
    <row r="1351" spans="1:11" ht="19" thickBot="1" x14ac:dyDescent="0.5">
      <c r="A1351" s="866"/>
      <c r="B1351" s="866"/>
      <c r="C1351" s="866"/>
      <c r="D1351" s="866"/>
      <c r="E1351" s="867"/>
      <c r="F1351" s="866"/>
      <c r="G1351" s="866"/>
      <c r="H1351" s="869" t="str">
        <f t="array" ref="H1351">IF(ISERROR(INDEX(גיליון3!$U$13:$X$27,MATCH('דיווח פרטני'!G1351,גיליון3!$T$13:$T$27,0),MATCH('דיווח פרטני'!C1351,גיליון3!$U$12:$X$12,0)))," ", INDEX(גיליון3!$U$13:$X$27,MATCH('דיווח פרטני'!G1351,גיליון3!$T$13:$T$27,0),MATCH('דיווח פרטני'!C1351,גיליון3!$U$12:$X$12,0)))</f>
        <v xml:space="preserve"> </v>
      </c>
      <c r="I1351" s="866"/>
      <c r="J1351" s="866"/>
      <c r="K1351" s="905"/>
    </row>
    <row r="1352" spans="1:11" ht="19" thickBot="1" x14ac:dyDescent="0.5">
      <c r="A1352" s="866"/>
      <c r="B1352" s="866"/>
      <c r="C1352" s="866"/>
      <c r="D1352" s="866"/>
      <c r="E1352" s="867"/>
      <c r="F1352" s="866"/>
      <c r="G1352" s="866"/>
      <c r="H1352" s="869" t="str">
        <f t="array" ref="H1352">IF(ISERROR(INDEX(גיליון3!$U$13:$X$27,MATCH('דיווח פרטני'!G1352,גיליון3!$T$13:$T$27,0),MATCH('דיווח פרטני'!C1352,גיליון3!$U$12:$X$12,0)))," ", INDEX(גיליון3!$U$13:$X$27,MATCH('דיווח פרטני'!G1352,גיליון3!$T$13:$T$27,0),MATCH('דיווח פרטני'!C1352,גיליון3!$U$12:$X$12,0)))</f>
        <v xml:space="preserve"> </v>
      </c>
      <c r="I1352" s="866"/>
      <c r="J1352" s="866"/>
      <c r="K1352" s="905"/>
    </row>
    <row r="1353" spans="1:11" ht="19" thickBot="1" x14ac:dyDescent="0.5">
      <c r="A1353" s="866"/>
      <c r="B1353" s="866"/>
      <c r="C1353" s="866"/>
      <c r="D1353" s="866"/>
      <c r="E1353" s="867"/>
      <c r="F1353" s="866"/>
      <c r="G1353" s="866"/>
      <c r="H1353" s="869" t="str">
        <f t="array" ref="H1353">IF(ISERROR(INDEX(גיליון3!$U$13:$X$27,MATCH('דיווח פרטני'!G1353,גיליון3!$T$13:$T$27,0),MATCH('דיווח פרטני'!C1353,גיליון3!$U$12:$X$12,0)))," ", INDEX(גיליון3!$U$13:$X$27,MATCH('דיווח פרטני'!G1353,גיליון3!$T$13:$T$27,0),MATCH('דיווח פרטני'!C1353,גיליון3!$U$12:$X$12,0)))</f>
        <v xml:space="preserve"> </v>
      </c>
      <c r="I1353" s="866"/>
      <c r="J1353" s="866"/>
      <c r="K1353" s="905"/>
    </row>
    <row r="1354" spans="1:11" ht="19" thickBot="1" x14ac:dyDescent="0.5">
      <c r="A1354" s="866"/>
      <c r="B1354" s="866"/>
      <c r="C1354" s="866"/>
      <c r="D1354" s="866"/>
      <c r="E1354" s="867"/>
      <c r="F1354" s="866"/>
      <c r="G1354" s="866"/>
      <c r="H1354" s="869" t="str">
        <f t="array" ref="H1354">IF(ISERROR(INDEX(גיליון3!$U$13:$X$27,MATCH('דיווח פרטני'!G1354,גיליון3!$T$13:$T$27,0),MATCH('דיווח פרטני'!C1354,גיליון3!$U$12:$X$12,0)))," ", INDEX(גיליון3!$U$13:$X$27,MATCH('דיווח פרטני'!G1354,גיליון3!$T$13:$T$27,0),MATCH('דיווח פרטני'!C1354,גיליון3!$U$12:$X$12,0)))</f>
        <v xml:space="preserve"> </v>
      </c>
      <c r="I1354" s="866"/>
      <c r="J1354" s="866"/>
      <c r="K1354" s="905"/>
    </row>
    <row r="1355" spans="1:11" ht="19" thickBot="1" x14ac:dyDescent="0.5">
      <c r="A1355" s="866"/>
      <c r="B1355" s="866"/>
      <c r="C1355" s="866"/>
      <c r="D1355" s="866"/>
      <c r="E1355" s="867"/>
      <c r="F1355" s="866"/>
      <c r="G1355" s="866"/>
      <c r="H1355" s="869" t="str">
        <f t="array" ref="H1355">IF(ISERROR(INDEX(גיליון3!$U$13:$X$27,MATCH('דיווח פרטני'!G1355,גיליון3!$T$13:$T$27,0),MATCH('דיווח פרטני'!C1355,גיליון3!$U$12:$X$12,0)))," ", INDEX(גיליון3!$U$13:$X$27,MATCH('דיווח פרטני'!G1355,גיליון3!$T$13:$T$27,0),MATCH('דיווח פרטני'!C1355,גיליון3!$U$12:$X$12,0)))</f>
        <v xml:space="preserve"> </v>
      </c>
      <c r="I1355" s="866"/>
      <c r="J1355" s="866"/>
      <c r="K1355" s="905"/>
    </row>
    <row r="1356" spans="1:11" ht="19" thickBot="1" x14ac:dyDescent="0.5">
      <c r="A1356" s="866"/>
      <c r="B1356" s="866"/>
      <c r="C1356" s="866"/>
      <c r="D1356" s="866"/>
      <c r="E1356" s="867"/>
      <c r="F1356" s="866"/>
      <c r="G1356" s="866"/>
      <c r="H1356" s="869" t="str">
        <f t="array" ref="H1356">IF(ISERROR(INDEX(גיליון3!$U$13:$X$27,MATCH('דיווח פרטני'!G1356,גיליון3!$T$13:$T$27,0),MATCH('דיווח פרטני'!C1356,גיליון3!$U$12:$X$12,0)))," ", INDEX(גיליון3!$U$13:$X$27,MATCH('דיווח פרטני'!G1356,גיליון3!$T$13:$T$27,0),MATCH('דיווח פרטני'!C1356,גיליון3!$U$12:$X$12,0)))</f>
        <v xml:space="preserve"> </v>
      </c>
      <c r="I1356" s="866"/>
      <c r="J1356" s="866"/>
      <c r="K1356" s="905"/>
    </row>
    <row r="1357" spans="1:11" ht="19" thickBot="1" x14ac:dyDescent="0.5">
      <c r="A1357" s="866"/>
      <c r="B1357" s="866"/>
      <c r="C1357" s="866"/>
      <c r="D1357" s="866"/>
      <c r="E1357" s="867"/>
      <c r="F1357" s="866"/>
      <c r="G1357" s="866"/>
      <c r="H1357" s="869" t="str">
        <f t="array" ref="H1357">IF(ISERROR(INDEX(גיליון3!$U$13:$X$27,MATCH('דיווח פרטני'!G1357,גיליון3!$T$13:$T$27,0),MATCH('דיווח פרטני'!C1357,גיליון3!$U$12:$X$12,0)))," ", INDEX(גיליון3!$U$13:$X$27,MATCH('דיווח פרטני'!G1357,גיליון3!$T$13:$T$27,0),MATCH('דיווח פרטני'!C1357,גיליון3!$U$12:$X$12,0)))</f>
        <v xml:space="preserve"> </v>
      </c>
      <c r="I1357" s="866"/>
      <c r="J1357" s="866"/>
      <c r="K1357" s="905"/>
    </row>
    <row r="1358" spans="1:11" ht="19" thickBot="1" x14ac:dyDescent="0.5">
      <c r="A1358" s="866"/>
      <c r="B1358" s="866"/>
      <c r="C1358" s="866"/>
      <c r="D1358" s="866"/>
      <c r="E1358" s="867"/>
      <c r="F1358" s="866"/>
      <c r="G1358" s="866"/>
      <c r="H1358" s="869" t="str">
        <f t="array" ref="H1358">IF(ISERROR(INDEX(גיליון3!$U$13:$X$27,MATCH('דיווח פרטני'!G1358,גיליון3!$T$13:$T$27,0),MATCH('דיווח פרטני'!C1358,גיליון3!$U$12:$X$12,0)))," ", INDEX(גיליון3!$U$13:$X$27,MATCH('דיווח פרטני'!G1358,גיליון3!$T$13:$T$27,0),MATCH('דיווח פרטני'!C1358,גיליון3!$U$12:$X$12,0)))</f>
        <v xml:space="preserve"> </v>
      </c>
      <c r="I1358" s="866"/>
      <c r="J1358" s="866"/>
      <c r="K1358" s="905"/>
    </row>
    <row r="1359" spans="1:11" ht="19" thickBot="1" x14ac:dyDescent="0.5">
      <c r="A1359" s="866"/>
      <c r="B1359" s="866"/>
      <c r="C1359" s="866"/>
      <c r="D1359" s="866"/>
      <c r="E1359" s="867"/>
      <c r="F1359" s="866"/>
      <c r="G1359" s="866"/>
      <c r="H1359" s="869" t="str">
        <f t="array" ref="H1359">IF(ISERROR(INDEX(גיליון3!$U$13:$X$27,MATCH('דיווח פרטני'!G1359,גיליון3!$T$13:$T$27,0),MATCH('דיווח פרטני'!C1359,גיליון3!$U$12:$X$12,0)))," ", INDEX(גיליון3!$U$13:$X$27,MATCH('דיווח פרטני'!G1359,גיליון3!$T$13:$T$27,0),MATCH('דיווח פרטני'!C1359,גיליון3!$U$12:$X$12,0)))</f>
        <v xml:space="preserve"> </v>
      </c>
      <c r="I1359" s="866"/>
      <c r="J1359" s="866"/>
      <c r="K1359" s="905"/>
    </row>
    <row r="1360" spans="1:11" ht="19" thickBot="1" x14ac:dyDescent="0.5">
      <c r="A1360" s="866"/>
      <c r="B1360" s="866"/>
      <c r="C1360" s="866"/>
      <c r="D1360" s="866"/>
      <c r="E1360" s="867"/>
      <c r="F1360" s="866"/>
      <c r="G1360" s="866"/>
      <c r="H1360" s="869" t="str">
        <f t="array" ref="H1360">IF(ISERROR(INDEX(גיליון3!$U$13:$X$27,MATCH('דיווח פרטני'!G1360,גיליון3!$T$13:$T$27,0),MATCH('דיווח פרטני'!C1360,גיליון3!$U$12:$X$12,0)))," ", INDEX(גיליון3!$U$13:$X$27,MATCH('דיווח פרטני'!G1360,גיליון3!$T$13:$T$27,0),MATCH('דיווח פרטני'!C1360,גיליון3!$U$12:$X$12,0)))</f>
        <v xml:space="preserve"> </v>
      </c>
      <c r="I1360" s="866"/>
      <c r="J1360" s="866"/>
      <c r="K1360" s="905"/>
    </row>
    <row r="1361" spans="1:11" ht="19" thickBot="1" x14ac:dyDescent="0.5">
      <c r="A1361" s="866"/>
      <c r="B1361" s="866"/>
      <c r="C1361" s="866"/>
      <c r="D1361" s="866"/>
      <c r="E1361" s="867"/>
      <c r="F1361" s="866"/>
      <c r="G1361" s="866"/>
      <c r="H1361" s="869" t="str">
        <f t="array" ref="H1361">IF(ISERROR(INDEX(גיליון3!$U$13:$X$27,MATCH('דיווח פרטני'!G1361,גיליון3!$T$13:$T$27,0),MATCH('דיווח פרטני'!C1361,גיליון3!$U$12:$X$12,0)))," ", INDEX(גיליון3!$U$13:$X$27,MATCH('דיווח פרטני'!G1361,גיליון3!$T$13:$T$27,0),MATCH('דיווח פרטני'!C1361,גיליון3!$U$12:$X$12,0)))</f>
        <v xml:space="preserve"> </v>
      </c>
      <c r="I1361" s="866"/>
      <c r="J1361" s="866"/>
      <c r="K1361" s="905"/>
    </row>
    <row r="1362" spans="1:11" ht="19" thickBot="1" x14ac:dyDescent="0.5">
      <c r="A1362" s="866"/>
      <c r="B1362" s="866"/>
      <c r="C1362" s="866"/>
      <c r="D1362" s="866"/>
      <c r="E1362" s="867"/>
      <c r="F1362" s="866"/>
      <c r="G1362" s="866"/>
      <c r="H1362" s="869" t="str">
        <f t="array" ref="H1362">IF(ISERROR(INDEX(גיליון3!$U$13:$X$27,MATCH('דיווח פרטני'!G1362,גיליון3!$T$13:$T$27,0),MATCH('דיווח פרטני'!C1362,גיליון3!$U$12:$X$12,0)))," ", INDEX(גיליון3!$U$13:$X$27,MATCH('דיווח פרטני'!G1362,גיליון3!$T$13:$T$27,0),MATCH('דיווח פרטני'!C1362,גיליון3!$U$12:$X$12,0)))</f>
        <v xml:space="preserve"> </v>
      </c>
      <c r="I1362" s="866"/>
      <c r="J1362" s="866"/>
      <c r="K1362" s="905"/>
    </row>
    <row r="1363" spans="1:11" ht="19" thickBot="1" x14ac:dyDescent="0.5">
      <c r="A1363" s="866"/>
      <c r="B1363" s="866"/>
      <c r="C1363" s="866"/>
      <c r="D1363" s="866"/>
      <c r="E1363" s="867"/>
      <c r="F1363" s="866"/>
      <c r="G1363" s="866"/>
      <c r="H1363" s="869" t="str">
        <f t="array" ref="H1363">IF(ISERROR(INDEX(גיליון3!$U$13:$X$27,MATCH('דיווח פרטני'!G1363,גיליון3!$T$13:$T$27,0),MATCH('דיווח פרטני'!C1363,גיליון3!$U$12:$X$12,0)))," ", INDEX(גיליון3!$U$13:$X$27,MATCH('דיווח פרטני'!G1363,גיליון3!$T$13:$T$27,0),MATCH('דיווח פרטני'!C1363,גיליון3!$U$12:$X$12,0)))</f>
        <v xml:space="preserve"> </v>
      </c>
      <c r="I1363" s="866"/>
      <c r="J1363" s="866"/>
      <c r="K1363" s="905"/>
    </row>
    <row r="1364" spans="1:11" ht="19" thickBot="1" x14ac:dyDescent="0.5">
      <c r="A1364" s="866"/>
      <c r="B1364" s="866"/>
      <c r="C1364" s="866"/>
      <c r="D1364" s="866"/>
      <c r="E1364" s="867"/>
      <c r="F1364" s="866"/>
      <c r="G1364" s="866"/>
      <c r="H1364" s="869" t="str">
        <f t="array" ref="H1364">IF(ISERROR(INDEX(גיליון3!$U$13:$X$27,MATCH('דיווח פרטני'!G1364,גיליון3!$T$13:$T$27,0),MATCH('דיווח פרטני'!C1364,גיליון3!$U$12:$X$12,0)))," ", INDEX(גיליון3!$U$13:$X$27,MATCH('דיווח פרטני'!G1364,גיליון3!$T$13:$T$27,0),MATCH('דיווח פרטני'!C1364,גיליון3!$U$12:$X$12,0)))</f>
        <v xml:space="preserve"> </v>
      </c>
      <c r="I1364" s="866"/>
      <c r="J1364" s="866"/>
      <c r="K1364" s="905"/>
    </row>
    <row r="1365" spans="1:11" ht="19" thickBot="1" x14ac:dyDescent="0.5">
      <c r="A1365" s="866"/>
      <c r="B1365" s="866"/>
      <c r="C1365" s="866"/>
      <c r="D1365" s="866"/>
      <c r="E1365" s="867"/>
      <c r="F1365" s="866"/>
      <c r="G1365" s="866"/>
      <c r="H1365" s="869" t="str">
        <f t="array" ref="H1365">IF(ISERROR(INDEX(גיליון3!$U$13:$X$27,MATCH('דיווח פרטני'!G1365,גיליון3!$T$13:$T$27,0),MATCH('דיווח פרטני'!C1365,גיליון3!$U$12:$X$12,0)))," ", INDEX(גיליון3!$U$13:$X$27,MATCH('דיווח פרטני'!G1365,גיליון3!$T$13:$T$27,0),MATCH('דיווח פרטני'!C1365,גיליון3!$U$12:$X$12,0)))</f>
        <v xml:space="preserve"> </v>
      </c>
      <c r="I1365" s="866"/>
      <c r="J1365" s="866"/>
      <c r="K1365" s="905"/>
    </row>
    <row r="1366" spans="1:11" ht="19" thickBot="1" x14ac:dyDescent="0.5">
      <c r="A1366" s="866"/>
      <c r="B1366" s="866"/>
      <c r="C1366" s="866"/>
      <c r="D1366" s="866"/>
      <c r="E1366" s="867"/>
      <c r="F1366" s="866"/>
      <c r="G1366" s="866"/>
      <c r="H1366" s="869" t="str">
        <f t="array" ref="H1366">IF(ISERROR(INDEX(גיליון3!$U$13:$X$27,MATCH('דיווח פרטני'!G1366,גיליון3!$T$13:$T$27,0),MATCH('דיווח פרטני'!C1366,גיליון3!$U$12:$X$12,0)))," ", INDEX(גיליון3!$U$13:$X$27,MATCH('דיווח פרטני'!G1366,גיליון3!$T$13:$T$27,0),MATCH('דיווח פרטני'!C1366,גיליון3!$U$12:$X$12,0)))</f>
        <v xml:space="preserve"> </v>
      </c>
      <c r="I1366" s="866"/>
      <c r="J1366" s="866"/>
      <c r="K1366" s="905"/>
    </row>
    <row r="1367" spans="1:11" ht="19" thickBot="1" x14ac:dyDescent="0.5">
      <c r="A1367" s="866"/>
      <c r="B1367" s="866"/>
      <c r="C1367" s="866"/>
      <c r="D1367" s="866"/>
      <c r="E1367" s="867"/>
      <c r="F1367" s="866"/>
      <c r="G1367" s="866"/>
      <c r="H1367" s="869" t="str">
        <f t="array" ref="H1367">IF(ISERROR(INDEX(גיליון3!$U$13:$X$27,MATCH('דיווח פרטני'!G1367,גיליון3!$T$13:$T$27,0),MATCH('דיווח פרטני'!C1367,גיליון3!$U$12:$X$12,0)))," ", INDEX(גיליון3!$U$13:$X$27,MATCH('דיווח פרטני'!G1367,גיליון3!$T$13:$T$27,0),MATCH('דיווח פרטני'!C1367,גיליון3!$U$12:$X$12,0)))</f>
        <v xml:space="preserve"> </v>
      </c>
      <c r="I1367" s="866"/>
      <c r="J1367" s="866"/>
      <c r="K1367" s="905"/>
    </row>
    <row r="1368" spans="1:11" ht="19" thickBot="1" x14ac:dyDescent="0.5">
      <c r="A1368" s="866"/>
      <c r="B1368" s="866"/>
      <c r="C1368" s="866"/>
      <c r="D1368" s="866"/>
      <c r="E1368" s="867"/>
      <c r="F1368" s="866"/>
      <c r="G1368" s="866"/>
      <c r="H1368" s="869" t="str">
        <f t="array" ref="H1368">IF(ISERROR(INDEX(גיליון3!$U$13:$X$27,MATCH('דיווח פרטני'!G1368,גיליון3!$T$13:$T$27,0),MATCH('דיווח פרטני'!C1368,גיליון3!$U$12:$X$12,0)))," ", INDEX(גיליון3!$U$13:$X$27,MATCH('דיווח פרטני'!G1368,גיליון3!$T$13:$T$27,0),MATCH('דיווח פרטני'!C1368,גיליון3!$U$12:$X$12,0)))</f>
        <v xml:space="preserve"> </v>
      </c>
      <c r="I1368" s="866"/>
      <c r="J1368" s="866"/>
      <c r="K1368" s="905"/>
    </row>
    <row r="1369" spans="1:11" ht="19" thickBot="1" x14ac:dyDescent="0.5">
      <c r="A1369" s="866"/>
      <c r="B1369" s="866"/>
      <c r="C1369" s="866"/>
      <c r="D1369" s="866"/>
      <c r="E1369" s="867"/>
      <c r="F1369" s="866"/>
      <c r="G1369" s="866"/>
      <c r="H1369" s="869" t="str">
        <f t="array" ref="H1369">IF(ISERROR(INDEX(גיליון3!$U$13:$X$27,MATCH('דיווח פרטני'!G1369,גיליון3!$T$13:$T$27,0),MATCH('דיווח פרטני'!C1369,גיליון3!$U$12:$X$12,0)))," ", INDEX(גיליון3!$U$13:$X$27,MATCH('דיווח פרטני'!G1369,גיליון3!$T$13:$T$27,0),MATCH('דיווח פרטני'!C1369,גיליון3!$U$12:$X$12,0)))</f>
        <v xml:space="preserve"> </v>
      </c>
      <c r="I1369" s="866"/>
      <c r="J1369" s="866"/>
      <c r="K1369" s="905"/>
    </row>
    <row r="1370" spans="1:11" ht="19" thickBot="1" x14ac:dyDescent="0.5">
      <c r="A1370" s="866"/>
      <c r="B1370" s="866"/>
      <c r="C1370" s="866"/>
      <c r="D1370" s="866"/>
      <c r="E1370" s="867"/>
      <c r="F1370" s="866"/>
      <c r="G1370" s="866"/>
      <c r="H1370" s="869" t="str">
        <f t="array" ref="H1370">IF(ISERROR(INDEX(גיליון3!$U$13:$X$27,MATCH('דיווח פרטני'!G1370,גיליון3!$T$13:$T$27,0),MATCH('דיווח פרטני'!C1370,גיליון3!$U$12:$X$12,0)))," ", INDEX(גיליון3!$U$13:$X$27,MATCH('דיווח פרטני'!G1370,גיליון3!$T$13:$T$27,0),MATCH('דיווח פרטני'!C1370,גיליון3!$U$12:$X$12,0)))</f>
        <v xml:space="preserve"> </v>
      </c>
      <c r="I1370" s="866"/>
      <c r="J1370" s="866"/>
      <c r="K1370" s="905"/>
    </row>
    <row r="1371" spans="1:11" ht="19" thickBot="1" x14ac:dyDescent="0.5">
      <c r="A1371" s="866"/>
      <c r="B1371" s="866"/>
      <c r="C1371" s="866"/>
      <c r="D1371" s="866"/>
      <c r="E1371" s="867"/>
      <c r="F1371" s="866"/>
      <c r="G1371" s="866"/>
      <c r="H1371" s="869" t="str">
        <f t="array" ref="H1371">IF(ISERROR(INDEX(גיליון3!$U$13:$X$27,MATCH('דיווח פרטני'!G1371,גיליון3!$T$13:$T$27,0),MATCH('דיווח פרטני'!C1371,גיליון3!$U$12:$X$12,0)))," ", INDEX(גיליון3!$U$13:$X$27,MATCH('דיווח פרטני'!G1371,גיליון3!$T$13:$T$27,0),MATCH('דיווח פרטני'!C1371,גיליון3!$U$12:$X$12,0)))</f>
        <v xml:space="preserve"> </v>
      </c>
      <c r="I1371" s="866"/>
      <c r="J1371" s="866"/>
      <c r="K1371" s="905"/>
    </row>
    <row r="1372" spans="1:11" ht="19" thickBot="1" x14ac:dyDescent="0.5">
      <c r="A1372" s="866"/>
      <c r="B1372" s="866"/>
      <c r="C1372" s="866"/>
      <c r="D1372" s="866"/>
      <c r="E1372" s="867"/>
      <c r="F1372" s="866"/>
      <c r="G1372" s="866"/>
      <c r="H1372" s="869" t="str">
        <f t="array" ref="H1372">IF(ISERROR(INDEX(גיליון3!$U$13:$X$27,MATCH('דיווח פרטני'!G1372,גיליון3!$T$13:$T$27,0),MATCH('דיווח פרטני'!C1372,גיליון3!$U$12:$X$12,0)))," ", INDEX(גיליון3!$U$13:$X$27,MATCH('דיווח פרטני'!G1372,גיליון3!$T$13:$T$27,0),MATCH('דיווח פרטני'!C1372,גיליון3!$U$12:$X$12,0)))</f>
        <v xml:space="preserve"> </v>
      </c>
      <c r="I1372" s="866"/>
      <c r="J1372" s="866"/>
      <c r="K1372" s="905"/>
    </row>
    <row r="1373" spans="1:11" ht="19" thickBot="1" x14ac:dyDescent="0.5">
      <c r="A1373" s="866"/>
      <c r="B1373" s="866"/>
      <c r="C1373" s="866"/>
      <c r="D1373" s="866"/>
      <c r="E1373" s="867"/>
      <c r="F1373" s="866"/>
      <c r="G1373" s="866"/>
      <c r="H1373" s="869" t="str">
        <f t="array" ref="H1373">IF(ISERROR(INDEX(גיליון3!$U$13:$X$27,MATCH('דיווח פרטני'!G1373,גיליון3!$T$13:$T$27,0),MATCH('דיווח פרטני'!C1373,גיליון3!$U$12:$X$12,0)))," ", INDEX(גיליון3!$U$13:$X$27,MATCH('דיווח פרטני'!G1373,גיליון3!$T$13:$T$27,0),MATCH('דיווח פרטני'!C1373,גיליון3!$U$12:$X$12,0)))</f>
        <v xml:space="preserve"> </v>
      </c>
      <c r="I1373" s="866"/>
      <c r="J1373" s="866"/>
      <c r="K1373" s="905"/>
    </row>
    <row r="1374" spans="1:11" ht="19" thickBot="1" x14ac:dyDescent="0.5">
      <c r="A1374" s="866"/>
      <c r="B1374" s="866"/>
      <c r="C1374" s="866"/>
      <c r="D1374" s="866"/>
      <c r="E1374" s="867"/>
      <c r="F1374" s="866"/>
      <c r="G1374" s="866"/>
      <c r="H1374" s="869" t="str">
        <f t="array" ref="H1374">IF(ISERROR(INDEX(גיליון3!$U$13:$X$27,MATCH('דיווח פרטני'!G1374,גיליון3!$T$13:$T$27,0),MATCH('דיווח פרטני'!C1374,גיליון3!$U$12:$X$12,0)))," ", INDEX(גיליון3!$U$13:$X$27,MATCH('דיווח פרטני'!G1374,גיליון3!$T$13:$T$27,0),MATCH('דיווח פרטני'!C1374,גיליון3!$U$12:$X$12,0)))</f>
        <v xml:space="preserve"> </v>
      </c>
      <c r="I1374" s="866"/>
      <c r="J1374" s="866"/>
      <c r="K1374" s="905"/>
    </row>
    <row r="1375" spans="1:11" ht="19" thickBot="1" x14ac:dyDescent="0.5">
      <c r="A1375" s="866"/>
      <c r="B1375" s="866"/>
      <c r="C1375" s="866"/>
      <c r="D1375" s="866"/>
      <c r="E1375" s="867"/>
      <c r="F1375" s="866"/>
      <c r="G1375" s="866"/>
      <c r="H1375" s="869" t="str">
        <f t="array" ref="H1375">IF(ISERROR(INDEX(גיליון3!$U$13:$X$27,MATCH('דיווח פרטני'!G1375,גיליון3!$T$13:$T$27,0),MATCH('דיווח פרטני'!C1375,גיליון3!$U$12:$X$12,0)))," ", INDEX(גיליון3!$U$13:$X$27,MATCH('דיווח פרטני'!G1375,גיליון3!$T$13:$T$27,0),MATCH('דיווח פרטני'!C1375,גיליון3!$U$12:$X$12,0)))</f>
        <v xml:space="preserve"> </v>
      </c>
      <c r="I1375" s="866"/>
      <c r="J1375" s="866"/>
      <c r="K1375" s="905"/>
    </row>
    <row r="1376" spans="1:11" ht="19" thickBot="1" x14ac:dyDescent="0.5">
      <c r="A1376" s="866"/>
      <c r="B1376" s="866"/>
      <c r="C1376" s="866"/>
      <c r="D1376" s="866"/>
      <c r="E1376" s="867"/>
      <c r="F1376" s="866"/>
      <c r="G1376" s="866"/>
      <c r="H1376" s="869" t="str">
        <f t="array" ref="H1376">IF(ISERROR(INDEX(גיליון3!$U$13:$X$27,MATCH('דיווח פרטני'!G1376,גיליון3!$T$13:$T$27,0),MATCH('דיווח פרטני'!C1376,גיליון3!$U$12:$X$12,0)))," ", INDEX(גיליון3!$U$13:$X$27,MATCH('דיווח פרטני'!G1376,גיליון3!$T$13:$T$27,0),MATCH('דיווח פרטני'!C1376,גיליון3!$U$12:$X$12,0)))</f>
        <v xml:space="preserve"> </v>
      </c>
      <c r="I1376" s="866"/>
      <c r="J1376" s="866"/>
      <c r="K1376" s="905"/>
    </row>
    <row r="1377" spans="1:11" ht="19" thickBot="1" x14ac:dyDescent="0.5">
      <c r="A1377" s="866"/>
      <c r="B1377" s="866"/>
      <c r="C1377" s="866"/>
      <c r="D1377" s="866"/>
      <c r="E1377" s="867"/>
      <c r="F1377" s="866"/>
      <c r="G1377" s="866"/>
      <c r="H1377" s="869" t="str">
        <f t="array" ref="H1377">IF(ISERROR(INDEX(גיליון3!$U$13:$X$27,MATCH('דיווח פרטני'!G1377,גיליון3!$T$13:$T$27,0),MATCH('דיווח פרטני'!C1377,גיליון3!$U$12:$X$12,0)))," ", INDEX(גיליון3!$U$13:$X$27,MATCH('דיווח פרטני'!G1377,גיליון3!$T$13:$T$27,0),MATCH('דיווח פרטני'!C1377,גיליון3!$U$12:$X$12,0)))</f>
        <v xml:space="preserve"> </v>
      </c>
      <c r="I1377" s="866"/>
      <c r="J1377" s="866"/>
      <c r="K1377" s="905"/>
    </row>
    <row r="1378" spans="1:11" ht="19" thickBot="1" x14ac:dyDescent="0.5">
      <c r="A1378" s="866"/>
      <c r="B1378" s="866"/>
      <c r="C1378" s="866"/>
      <c r="D1378" s="866"/>
      <c r="E1378" s="867"/>
      <c r="F1378" s="866"/>
      <c r="G1378" s="866"/>
      <c r="H1378" s="869" t="str">
        <f t="array" ref="H1378">IF(ISERROR(INDEX(גיליון3!$U$13:$X$27,MATCH('דיווח פרטני'!G1378,גיליון3!$T$13:$T$27,0),MATCH('דיווח פרטני'!C1378,גיליון3!$U$12:$X$12,0)))," ", INDEX(גיליון3!$U$13:$X$27,MATCH('דיווח פרטני'!G1378,גיליון3!$T$13:$T$27,0),MATCH('דיווח פרטני'!C1378,גיליון3!$U$12:$X$12,0)))</f>
        <v xml:space="preserve"> </v>
      </c>
      <c r="I1378" s="866"/>
      <c r="J1378" s="866"/>
      <c r="K1378" s="905"/>
    </row>
    <row r="1379" spans="1:11" ht="19" thickBot="1" x14ac:dyDescent="0.5">
      <c r="A1379" s="866"/>
      <c r="B1379" s="866"/>
      <c r="C1379" s="866"/>
      <c r="D1379" s="866"/>
      <c r="E1379" s="867"/>
      <c r="F1379" s="866"/>
      <c r="G1379" s="866"/>
      <c r="H1379" s="869" t="str">
        <f t="array" ref="H1379">IF(ISERROR(INDEX(גיליון3!$U$13:$X$27,MATCH('דיווח פרטני'!G1379,גיליון3!$T$13:$T$27,0),MATCH('דיווח פרטני'!C1379,גיליון3!$U$12:$X$12,0)))," ", INDEX(גיליון3!$U$13:$X$27,MATCH('דיווח פרטני'!G1379,גיליון3!$T$13:$T$27,0),MATCH('דיווח פרטני'!C1379,גיליון3!$U$12:$X$12,0)))</f>
        <v xml:space="preserve"> </v>
      </c>
      <c r="I1379" s="866"/>
      <c r="J1379" s="866"/>
      <c r="K1379" s="905"/>
    </row>
    <row r="1380" spans="1:11" ht="19" thickBot="1" x14ac:dyDescent="0.5">
      <c r="A1380" s="866"/>
      <c r="B1380" s="866"/>
      <c r="C1380" s="866"/>
      <c r="D1380" s="866"/>
      <c r="E1380" s="867"/>
      <c r="F1380" s="866"/>
      <c r="G1380" s="866"/>
      <c r="H1380" s="869" t="str">
        <f t="array" ref="H1380">IF(ISERROR(INDEX(גיליון3!$U$13:$X$27,MATCH('דיווח פרטני'!G1380,גיליון3!$T$13:$T$27,0),MATCH('דיווח פרטני'!C1380,גיליון3!$U$12:$X$12,0)))," ", INDEX(גיליון3!$U$13:$X$27,MATCH('דיווח פרטני'!G1380,גיליון3!$T$13:$T$27,0),MATCH('דיווח פרטני'!C1380,גיליון3!$U$12:$X$12,0)))</f>
        <v xml:space="preserve"> </v>
      </c>
      <c r="I1380" s="866"/>
      <c r="J1380" s="866"/>
      <c r="K1380" s="905"/>
    </row>
    <row r="1381" spans="1:11" ht="19" thickBot="1" x14ac:dyDescent="0.5">
      <c r="A1381" s="866"/>
      <c r="B1381" s="866"/>
      <c r="C1381" s="866"/>
      <c r="D1381" s="866"/>
      <c r="E1381" s="867"/>
      <c r="F1381" s="866"/>
      <c r="G1381" s="866"/>
      <c r="H1381" s="869" t="str">
        <f t="array" ref="H1381">IF(ISERROR(INDEX(גיליון3!$U$13:$X$27,MATCH('דיווח פרטני'!G1381,גיליון3!$T$13:$T$27,0),MATCH('דיווח פרטני'!C1381,גיליון3!$U$12:$X$12,0)))," ", INDEX(גיליון3!$U$13:$X$27,MATCH('דיווח פרטני'!G1381,גיליון3!$T$13:$T$27,0),MATCH('דיווח פרטני'!C1381,גיליון3!$U$12:$X$12,0)))</f>
        <v xml:space="preserve"> </v>
      </c>
      <c r="I1381" s="866"/>
      <c r="J1381" s="866"/>
      <c r="K1381" s="905"/>
    </row>
    <row r="1382" spans="1:11" ht="19" thickBot="1" x14ac:dyDescent="0.5">
      <c r="A1382" s="866"/>
      <c r="B1382" s="866"/>
      <c r="C1382" s="866"/>
      <c r="D1382" s="866"/>
      <c r="E1382" s="867"/>
      <c r="F1382" s="866"/>
      <c r="G1382" s="866"/>
      <c r="H1382" s="869" t="str">
        <f t="array" ref="H1382">IF(ISERROR(INDEX(גיליון3!$U$13:$X$27,MATCH('דיווח פרטני'!G1382,גיליון3!$T$13:$T$27,0),MATCH('דיווח פרטני'!C1382,גיליון3!$U$12:$X$12,0)))," ", INDEX(גיליון3!$U$13:$X$27,MATCH('דיווח פרטני'!G1382,גיליון3!$T$13:$T$27,0),MATCH('דיווח פרטני'!C1382,גיליון3!$U$12:$X$12,0)))</f>
        <v xml:space="preserve"> </v>
      </c>
      <c r="I1382" s="866"/>
      <c r="J1382" s="866"/>
      <c r="K1382" s="905"/>
    </row>
    <row r="1383" spans="1:11" ht="19" thickBot="1" x14ac:dyDescent="0.5">
      <c r="A1383" s="866"/>
      <c r="B1383" s="866"/>
      <c r="C1383" s="866"/>
      <c r="D1383" s="866"/>
      <c r="E1383" s="867"/>
      <c r="F1383" s="866"/>
      <c r="G1383" s="866"/>
      <c r="H1383" s="869" t="str">
        <f t="array" ref="H1383">IF(ISERROR(INDEX(גיליון3!$U$13:$X$27,MATCH('דיווח פרטני'!G1383,גיליון3!$T$13:$T$27,0),MATCH('דיווח פרטני'!C1383,גיליון3!$U$12:$X$12,0)))," ", INDEX(גיליון3!$U$13:$X$27,MATCH('דיווח פרטני'!G1383,גיליון3!$T$13:$T$27,0),MATCH('דיווח פרטני'!C1383,גיליון3!$U$12:$X$12,0)))</f>
        <v xml:space="preserve"> </v>
      </c>
      <c r="I1383" s="866"/>
      <c r="J1383" s="866"/>
      <c r="K1383" s="905"/>
    </row>
    <row r="1384" spans="1:11" ht="19" thickBot="1" x14ac:dyDescent="0.5">
      <c r="A1384" s="866"/>
      <c r="B1384" s="866"/>
      <c r="C1384" s="866"/>
      <c r="D1384" s="866"/>
      <c r="E1384" s="867"/>
      <c r="F1384" s="866"/>
      <c r="G1384" s="866"/>
      <c r="H1384" s="869" t="str">
        <f t="array" ref="H1384">IF(ISERROR(INDEX(גיליון3!$U$13:$X$27,MATCH('דיווח פרטני'!G1384,גיליון3!$T$13:$T$27,0),MATCH('דיווח פרטני'!C1384,גיליון3!$U$12:$X$12,0)))," ", INDEX(גיליון3!$U$13:$X$27,MATCH('דיווח פרטני'!G1384,גיליון3!$T$13:$T$27,0),MATCH('דיווח פרטני'!C1384,גיליון3!$U$12:$X$12,0)))</f>
        <v xml:space="preserve"> </v>
      </c>
      <c r="I1384" s="866"/>
      <c r="J1384" s="866"/>
      <c r="K1384" s="905"/>
    </row>
    <row r="1385" spans="1:11" ht="19" thickBot="1" x14ac:dyDescent="0.5">
      <c r="A1385" s="866"/>
      <c r="B1385" s="866"/>
      <c r="C1385" s="866"/>
      <c r="D1385" s="866"/>
      <c r="E1385" s="867"/>
      <c r="F1385" s="866"/>
      <c r="G1385" s="866"/>
      <c r="H1385" s="869" t="str">
        <f t="array" ref="H1385">IF(ISERROR(INDEX(גיליון3!$U$13:$X$27,MATCH('דיווח פרטני'!G1385,גיליון3!$T$13:$T$27,0),MATCH('דיווח פרטני'!C1385,גיליון3!$U$12:$X$12,0)))," ", INDEX(גיליון3!$U$13:$X$27,MATCH('דיווח פרטני'!G1385,גיליון3!$T$13:$T$27,0),MATCH('דיווח פרטני'!C1385,גיליון3!$U$12:$X$12,0)))</f>
        <v xml:space="preserve"> </v>
      </c>
      <c r="I1385" s="866"/>
      <c r="J1385" s="866"/>
      <c r="K1385" s="905"/>
    </row>
    <row r="1386" spans="1:11" ht="19" thickBot="1" x14ac:dyDescent="0.5">
      <c r="A1386" s="866"/>
      <c r="B1386" s="866"/>
      <c r="C1386" s="866"/>
      <c r="D1386" s="866"/>
      <c r="E1386" s="867"/>
      <c r="F1386" s="866"/>
      <c r="G1386" s="866"/>
      <c r="H1386" s="869" t="str">
        <f t="array" ref="H1386">IF(ISERROR(INDEX(גיליון3!$U$13:$X$27,MATCH('דיווח פרטני'!G1386,גיליון3!$T$13:$T$27,0),MATCH('דיווח פרטני'!C1386,גיליון3!$U$12:$X$12,0)))," ", INDEX(גיליון3!$U$13:$X$27,MATCH('דיווח פרטני'!G1386,גיליון3!$T$13:$T$27,0),MATCH('דיווח פרטני'!C1386,גיליון3!$U$12:$X$12,0)))</f>
        <v xml:space="preserve"> </v>
      </c>
      <c r="I1386" s="866"/>
      <c r="J1386" s="866"/>
      <c r="K1386" s="905"/>
    </row>
    <row r="1387" spans="1:11" ht="19" thickBot="1" x14ac:dyDescent="0.5">
      <c r="A1387" s="866"/>
      <c r="B1387" s="866"/>
      <c r="C1387" s="866"/>
      <c r="D1387" s="866"/>
      <c r="E1387" s="867"/>
      <c r="F1387" s="866"/>
      <c r="G1387" s="866"/>
      <c r="H1387" s="869" t="str">
        <f t="array" ref="H1387">IF(ISERROR(INDEX(גיליון3!$U$13:$X$27,MATCH('דיווח פרטני'!G1387,גיליון3!$T$13:$T$27,0),MATCH('דיווח פרטני'!C1387,גיליון3!$U$12:$X$12,0)))," ", INDEX(גיליון3!$U$13:$X$27,MATCH('דיווח פרטני'!G1387,גיליון3!$T$13:$T$27,0),MATCH('דיווח פרטני'!C1387,גיליון3!$U$12:$X$12,0)))</f>
        <v xml:space="preserve"> </v>
      </c>
      <c r="I1387" s="866"/>
      <c r="J1387" s="866"/>
      <c r="K1387" s="905"/>
    </row>
    <row r="1388" spans="1:11" ht="19" thickBot="1" x14ac:dyDescent="0.5">
      <c r="A1388" s="866"/>
      <c r="B1388" s="866"/>
      <c r="C1388" s="866"/>
      <c r="D1388" s="866"/>
      <c r="E1388" s="867"/>
      <c r="F1388" s="866"/>
      <c r="G1388" s="866"/>
      <c r="H1388" s="869" t="str">
        <f t="array" ref="H1388">IF(ISERROR(INDEX(גיליון3!$U$13:$X$27,MATCH('דיווח פרטני'!G1388,גיליון3!$T$13:$T$27,0),MATCH('דיווח פרטני'!C1388,גיליון3!$U$12:$X$12,0)))," ", INDEX(גיליון3!$U$13:$X$27,MATCH('דיווח פרטני'!G1388,גיליון3!$T$13:$T$27,0),MATCH('דיווח פרטני'!C1388,גיליון3!$U$12:$X$12,0)))</f>
        <v xml:space="preserve"> </v>
      </c>
      <c r="I1388" s="866"/>
      <c r="J1388" s="866"/>
      <c r="K1388" s="905"/>
    </row>
    <row r="1389" spans="1:11" ht="19" thickBot="1" x14ac:dyDescent="0.5">
      <c r="A1389" s="866"/>
      <c r="B1389" s="866"/>
      <c r="C1389" s="866"/>
      <c r="D1389" s="866"/>
      <c r="E1389" s="867"/>
      <c r="F1389" s="866"/>
      <c r="G1389" s="866"/>
      <c r="H1389" s="869" t="str">
        <f t="array" ref="H1389">IF(ISERROR(INDEX(גיליון3!$U$13:$X$27,MATCH('דיווח פרטני'!G1389,גיליון3!$T$13:$T$27,0),MATCH('דיווח פרטני'!C1389,גיליון3!$U$12:$X$12,0)))," ", INDEX(גיליון3!$U$13:$X$27,MATCH('דיווח פרטני'!G1389,גיליון3!$T$13:$T$27,0),MATCH('דיווח פרטני'!C1389,גיליון3!$U$12:$X$12,0)))</f>
        <v xml:space="preserve"> </v>
      </c>
      <c r="I1389" s="866"/>
      <c r="J1389" s="866"/>
      <c r="K1389" s="905"/>
    </row>
    <row r="1390" spans="1:11" ht="19" thickBot="1" x14ac:dyDescent="0.5">
      <c r="A1390" s="866"/>
      <c r="B1390" s="866"/>
      <c r="C1390" s="866"/>
      <c r="D1390" s="866"/>
      <c r="E1390" s="867"/>
      <c r="F1390" s="866"/>
      <c r="G1390" s="866"/>
      <c r="H1390" s="869" t="str">
        <f t="array" ref="H1390">IF(ISERROR(INDEX(גיליון3!$U$13:$X$27,MATCH('דיווח פרטני'!G1390,גיליון3!$T$13:$T$27,0),MATCH('דיווח פרטני'!C1390,גיליון3!$U$12:$X$12,0)))," ", INDEX(גיליון3!$U$13:$X$27,MATCH('דיווח פרטני'!G1390,גיליון3!$T$13:$T$27,0),MATCH('דיווח פרטני'!C1390,גיליון3!$U$12:$X$12,0)))</f>
        <v xml:space="preserve"> </v>
      </c>
      <c r="I1390" s="866"/>
      <c r="J1390" s="866"/>
      <c r="K1390" s="905"/>
    </row>
    <row r="1391" spans="1:11" ht="19" thickBot="1" x14ac:dyDescent="0.5">
      <c r="A1391" s="866"/>
      <c r="B1391" s="866"/>
      <c r="C1391" s="866"/>
      <c r="D1391" s="866"/>
      <c r="E1391" s="867"/>
      <c r="F1391" s="866"/>
      <c r="G1391" s="866"/>
      <c r="H1391" s="869" t="str">
        <f t="array" ref="H1391">IF(ISERROR(INDEX(גיליון3!$U$13:$X$27,MATCH('דיווח פרטני'!G1391,גיליון3!$T$13:$T$27,0),MATCH('דיווח פרטני'!C1391,גיליון3!$U$12:$X$12,0)))," ", INDEX(גיליון3!$U$13:$X$27,MATCH('דיווח פרטני'!G1391,גיליון3!$T$13:$T$27,0),MATCH('דיווח פרטני'!C1391,גיליון3!$U$12:$X$12,0)))</f>
        <v xml:space="preserve"> </v>
      </c>
      <c r="I1391" s="866"/>
      <c r="J1391" s="866"/>
      <c r="K1391" s="905"/>
    </row>
    <row r="1392" spans="1:11" ht="19" thickBot="1" x14ac:dyDescent="0.5">
      <c r="A1392" s="866"/>
      <c r="B1392" s="866"/>
      <c r="C1392" s="866"/>
      <c r="D1392" s="866"/>
      <c r="E1392" s="867"/>
      <c r="F1392" s="866"/>
      <c r="G1392" s="866"/>
      <c r="H1392" s="869" t="str">
        <f t="array" ref="H1392">IF(ISERROR(INDEX(גיליון3!$U$13:$X$27,MATCH('דיווח פרטני'!G1392,גיליון3!$T$13:$T$27,0),MATCH('דיווח פרטני'!C1392,גיליון3!$U$12:$X$12,0)))," ", INDEX(גיליון3!$U$13:$X$27,MATCH('דיווח פרטני'!G1392,גיליון3!$T$13:$T$27,0),MATCH('דיווח פרטני'!C1392,גיליון3!$U$12:$X$12,0)))</f>
        <v xml:space="preserve"> </v>
      </c>
      <c r="I1392" s="866"/>
      <c r="J1392" s="866"/>
      <c r="K1392" s="905"/>
    </row>
    <row r="1393" spans="1:11" ht="19" thickBot="1" x14ac:dyDescent="0.5">
      <c r="A1393" s="866"/>
      <c r="B1393" s="866"/>
      <c r="C1393" s="866"/>
      <c r="D1393" s="866"/>
      <c r="E1393" s="867"/>
      <c r="F1393" s="866"/>
      <c r="G1393" s="866"/>
      <c r="H1393" s="869" t="str">
        <f t="array" ref="H1393">IF(ISERROR(INDEX(גיליון3!$U$13:$X$27,MATCH('דיווח פרטני'!G1393,גיליון3!$T$13:$T$27,0),MATCH('דיווח פרטני'!C1393,גיליון3!$U$12:$X$12,0)))," ", INDEX(גיליון3!$U$13:$X$27,MATCH('דיווח פרטני'!G1393,גיליון3!$T$13:$T$27,0),MATCH('דיווח פרטני'!C1393,גיליון3!$U$12:$X$12,0)))</f>
        <v xml:space="preserve"> </v>
      </c>
      <c r="I1393" s="866"/>
      <c r="J1393" s="866"/>
      <c r="K1393" s="905"/>
    </row>
    <row r="1394" spans="1:11" ht="19" thickBot="1" x14ac:dyDescent="0.5">
      <c r="A1394" s="866"/>
      <c r="B1394" s="866"/>
      <c r="C1394" s="866"/>
      <c r="D1394" s="866"/>
      <c r="E1394" s="867"/>
      <c r="F1394" s="866"/>
      <c r="G1394" s="866"/>
      <c r="H1394" s="869" t="str">
        <f t="array" ref="H1394">IF(ISERROR(INDEX(גיליון3!$U$13:$X$27,MATCH('דיווח פרטני'!G1394,גיליון3!$T$13:$T$27,0),MATCH('דיווח פרטני'!C1394,גיליון3!$U$12:$X$12,0)))," ", INDEX(גיליון3!$U$13:$X$27,MATCH('דיווח פרטני'!G1394,גיליון3!$T$13:$T$27,0),MATCH('דיווח פרטני'!C1394,גיליון3!$U$12:$X$12,0)))</f>
        <v xml:space="preserve"> </v>
      </c>
      <c r="I1394" s="866"/>
      <c r="J1394" s="866"/>
      <c r="K1394" s="905"/>
    </row>
    <row r="1395" spans="1:11" ht="19" thickBot="1" x14ac:dyDescent="0.5">
      <c r="A1395" s="866"/>
      <c r="B1395" s="866"/>
      <c r="C1395" s="866"/>
      <c r="D1395" s="866"/>
      <c r="E1395" s="867"/>
      <c r="F1395" s="866"/>
      <c r="G1395" s="866"/>
      <c r="H1395" s="869" t="str">
        <f t="array" ref="H1395">IF(ISERROR(INDEX(גיליון3!$U$13:$X$27,MATCH('דיווח פרטני'!G1395,גיליון3!$T$13:$T$27,0),MATCH('דיווח פרטני'!C1395,גיליון3!$U$12:$X$12,0)))," ", INDEX(גיליון3!$U$13:$X$27,MATCH('דיווח פרטני'!G1395,גיליון3!$T$13:$T$27,0),MATCH('דיווח פרטני'!C1395,גיליון3!$U$12:$X$12,0)))</f>
        <v xml:space="preserve"> </v>
      </c>
      <c r="I1395" s="866"/>
      <c r="J1395" s="866"/>
      <c r="K1395" s="905"/>
    </row>
    <row r="1396" spans="1:11" ht="19" thickBot="1" x14ac:dyDescent="0.5">
      <c r="A1396" s="866"/>
      <c r="B1396" s="866"/>
      <c r="C1396" s="866"/>
      <c r="D1396" s="866"/>
      <c r="E1396" s="867"/>
      <c r="F1396" s="866"/>
      <c r="G1396" s="866"/>
      <c r="H1396" s="869" t="str">
        <f t="array" ref="H1396">IF(ISERROR(INDEX(גיליון3!$U$13:$X$27,MATCH('דיווח פרטני'!G1396,גיליון3!$T$13:$T$27,0),MATCH('דיווח פרטני'!C1396,גיליון3!$U$12:$X$12,0)))," ", INDEX(גיליון3!$U$13:$X$27,MATCH('דיווח פרטני'!G1396,גיליון3!$T$13:$T$27,0),MATCH('דיווח פרטני'!C1396,גיליון3!$U$12:$X$12,0)))</f>
        <v xml:space="preserve"> </v>
      </c>
      <c r="I1396" s="866"/>
      <c r="J1396" s="866"/>
      <c r="K1396" s="905"/>
    </row>
    <row r="1397" spans="1:11" ht="19" thickBot="1" x14ac:dyDescent="0.5">
      <c r="A1397" s="866"/>
      <c r="B1397" s="866"/>
      <c r="C1397" s="866"/>
      <c r="D1397" s="866"/>
      <c r="E1397" s="867"/>
      <c r="F1397" s="866"/>
      <c r="G1397" s="866"/>
      <c r="H1397" s="869" t="str">
        <f t="array" ref="H1397">IF(ISERROR(INDEX(גיליון3!$U$13:$X$27,MATCH('דיווח פרטני'!G1397,גיליון3!$T$13:$T$27,0),MATCH('דיווח פרטני'!C1397,גיליון3!$U$12:$X$12,0)))," ", INDEX(גיליון3!$U$13:$X$27,MATCH('דיווח פרטני'!G1397,גיליון3!$T$13:$T$27,0),MATCH('דיווח פרטני'!C1397,גיליון3!$U$12:$X$12,0)))</f>
        <v xml:space="preserve"> </v>
      </c>
      <c r="I1397" s="866"/>
      <c r="J1397" s="866"/>
      <c r="K1397" s="905"/>
    </row>
    <row r="1398" spans="1:11" ht="19" thickBot="1" x14ac:dyDescent="0.5">
      <c r="A1398" s="866"/>
      <c r="B1398" s="866"/>
      <c r="C1398" s="866"/>
      <c r="D1398" s="866"/>
      <c r="E1398" s="867"/>
      <c r="F1398" s="866"/>
      <c r="G1398" s="866"/>
      <c r="H1398" s="869" t="str">
        <f t="array" ref="H1398">IF(ISERROR(INDEX(גיליון3!$U$13:$X$27,MATCH('דיווח פרטני'!G1398,גיליון3!$T$13:$T$27,0),MATCH('דיווח פרטני'!C1398,גיליון3!$U$12:$X$12,0)))," ", INDEX(גיליון3!$U$13:$X$27,MATCH('דיווח פרטני'!G1398,גיליון3!$T$13:$T$27,0),MATCH('דיווח פרטני'!C1398,גיליון3!$U$12:$X$12,0)))</f>
        <v xml:space="preserve"> </v>
      </c>
      <c r="I1398" s="866"/>
      <c r="J1398" s="866"/>
      <c r="K1398" s="905"/>
    </row>
    <row r="1399" spans="1:11" ht="19" thickBot="1" x14ac:dyDescent="0.5">
      <c r="A1399" s="866"/>
      <c r="B1399" s="866"/>
      <c r="C1399" s="866"/>
      <c r="D1399" s="866"/>
      <c r="E1399" s="867"/>
      <c r="F1399" s="866"/>
      <c r="G1399" s="866"/>
      <c r="H1399" s="869" t="str">
        <f t="array" ref="H1399">IF(ISERROR(INDEX(גיליון3!$U$13:$X$27,MATCH('דיווח פרטני'!G1399,גיליון3!$T$13:$T$27,0),MATCH('דיווח פרטני'!C1399,גיליון3!$U$12:$X$12,0)))," ", INDEX(גיליון3!$U$13:$X$27,MATCH('דיווח פרטני'!G1399,גיליון3!$T$13:$T$27,0),MATCH('דיווח פרטני'!C1399,גיליון3!$U$12:$X$12,0)))</f>
        <v xml:space="preserve"> </v>
      </c>
      <c r="I1399" s="866"/>
      <c r="J1399" s="866"/>
      <c r="K1399" s="905"/>
    </row>
    <row r="1400" spans="1:11" ht="19" thickBot="1" x14ac:dyDescent="0.5">
      <c r="A1400" s="866"/>
      <c r="B1400" s="866"/>
      <c r="C1400" s="866"/>
      <c r="D1400" s="866"/>
      <c r="E1400" s="867"/>
      <c r="F1400" s="866"/>
      <c r="G1400" s="866"/>
      <c r="H1400" s="869" t="str">
        <f t="array" ref="H1400">IF(ISERROR(INDEX(גיליון3!$U$13:$X$27,MATCH('דיווח פרטני'!G1400,גיליון3!$T$13:$T$27,0),MATCH('דיווח פרטני'!C1400,גיליון3!$U$12:$X$12,0)))," ", INDEX(גיליון3!$U$13:$X$27,MATCH('דיווח פרטני'!G1400,גיליון3!$T$13:$T$27,0),MATCH('דיווח פרטני'!C1400,גיליון3!$U$12:$X$12,0)))</f>
        <v xml:space="preserve"> </v>
      </c>
      <c r="I1400" s="866"/>
      <c r="J1400" s="866"/>
      <c r="K1400" s="905"/>
    </row>
    <row r="1401" spans="1:11" ht="19" thickBot="1" x14ac:dyDescent="0.5">
      <c r="A1401" s="866"/>
      <c r="B1401" s="866"/>
      <c r="C1401" s="866"/>
      <c r="D1401" s="866"/>
      <c r="E1401" s="867"/>
      <c r="F1401" s="866"/>
      <c r="G1401" s="866"/>
      <c r="H1401" s="869" t="str">
        <f t="array" ref="H1401">IF(ISERROR(INDEX(גיליון3!$U$13:$X$27,MATCH('דיווח פרטני'!G1401,גיליון3!$T$13:$T$27,0),MATCH('דיווח פרטני'!C1401,גיליון3!$U$12:$X$12,0)))," ", INDEX(גיליון3!$U$13:$X$27,MATCH('דיווח פרטני'!G1401,גיליון3!$T$13:$T$27,0),MATCH('דיווח פרטני'!C1401,גיליון3!$U$12:$X$12,0)))</f>
        <v xml:space="preserve"> </v>
      </c>
      <c r="I1401" s="866"/>
      <c r="J1401" s="866"/>
      <c r="K1401" s="905"/>
    </row>
    <row r="1402" spans="1:11" ht="19" thickBot="1" x14ac:dyDescent="0.5">
      <c r="A1402" s="866"/>
      <c r="B1402" s="866"/>
      <c r="C1402" s="866"/>
      <c r="D1402" s="866"/>
      <c r="E1402" s="867"/>
      <c r="F1402" s="866"/>
      <c r="G1402" s="866"/>
      <c r="H1402" s="869" t="str">
        <f t="array" ref="H1402">IF(ISERROR(INDEX(גיליון3!$U$13:$X$27,MATCH('דיווח פרטני'!G1402,גיליון3!$T$13:$T$27,0),MATCH('דיווח פרטני'!C1402,גיליון3!$U$12:$X$12,0)))," ", INDEX(גיליון3!$U$13:$X$27,MATCH('דיווח פרטני'!G1402,גיליון3!$T$13:$T$27,0),MATCH('דיווח פרטני'!C1402,גיליון3!$U$12:$X$12,0)))</f>
        <v xml:space="preserve"> </v>
      </c>
      <c r="I1402" s="866"/>
      <c r="J1402" s="866"/>
      <c r="K1402" s="905"/>
    </row>
    <row r="1403" spans="1:11" ht="19" thickBot="1" x14ac:dyDescent="0.5">
      <c r="A1403" s="866"/>
      <c r="B1403" s="866"/>
      <c r="C1403" s="866"/>
      <c r="D1403" s="866"/>
      <c r="E1403" s="867"/>
      <c r="F1403" s="866"/>
      <c r="G1403" s="866"/>
      <c r="H1403" s="869" t="str">
        <f t="array" ref="H1403">IF(ISERROR(INDEX(גיליון3!$U$13:$X$27,MATCH('דיווח פרטני'!G1403,גיליון3!$T$13:$T$27,0),MATCH('דיווח פרטני'!C1403,גיליון3!$U$12:$X$12,0)))," ", INDEX(גיליון3!$U$13:$X$27,MATCH('דיווח פרטני'!G1403,גיליון3!$T$13:$T$27,0),MATCH('דיווח פרטני'!C1403,גיליון3!$U$12:$X$12,0)))</f>
        <v xml:space="preserve"> </v>
      </c>
      <c r="I1403" s="866"/>
      <c r="J1403" s="866"/>
      <c r="K1403" s="905"/>
    </row>
    <row r="1404" spans="1:11" ht="19" thickBot="1" x14ac:dyDescent="0.5">
      <c r="A1404" s="866"/>
      <c r="B1404" s="866"/>
      <c r="C1404" s="866"/>
      <c r="D1404" s="866"/>
      <c r="E1404" s="867"/>
      <c r="F1404" s="866"/>
      <c r="G1404" s="866"/>
      <c r="H1404" s="869" t="str">
        <f t="array" ref="H1404">IF(ISERROR(INDEX(גיליון3!$U$13:$X$27,MATCH('דיווח פרטני'!G1404,גיליון3!$T$13:$T$27,0),MATCH('דיווח פרטני'!C1404,גיליון3!$U$12:$X$12,0)))," ", INDEX(גיליון3!$U$13:$X$27,MATCH('דיווח פרטני'!G1404,גיליון3!$T$13:$T$27,0),MATCH('דיווח פרטני'!C1404,גיליון3!$U$12:$X$12,0)))</f>
        <v xml:space="preserve"> </v>
      </c>
      <c r="I1404" s="866"/>
      <c r="J1404" s="866"/>
      <c r="K1404" s="905"/>
    </row>
    <row r="1405" spans="1:11" ht="19" thickBot="1" x14ac:dyDescent="0.5">
      <c r="A1405" s="866"/>
      <c r="B1405" s="866"/>
      <c r="C1405" s="866"/>
      <c r="D1405" s="866"/>
      <c r="E1405" s="867"/>
      <c r="F1405" s="866"/>
      <c r="G1405" s="866"/>
      <c r="H1405" s="869" t="str">
        <f t="array" ref="H1405">IF(ISERROR(INDEX(גיליון3!$U$13:$X$27,MATCH('דיווח פרטני'!G1405,גיליון3!$T$13:$T$27,0),MATCH('דיווח פרטני'!C1405,גיליון3!$U$12:$X$12,0)))," ", INDEX(גיליון3!$U$13:$X$27,MATCH('דיווח פרטני'!G1405,גיליון3!$T$13:$T$27,0),MATCH('דיווח פרטני'!C1405,גיליון3!$U$12:$X$12,0)))</f>
        <v xml:space="preserve"> </v>
      </c>
      <c r="I1405" s="866"/>
      <c r="J1405" s="866"/>
      <c r="K1405" s="905"/>
    </row>
    <row r="1406" spans="1:11" ht="19" thickBot="1" x14ac:dyDescent="0.5">
      <c r="A1406" s="866"/>
      <c r="B1406" s="866"/>
      <c r="C1406" s="866"/>
      <c r="D1406" s="866"/>
      <c r="E1406" s="867"/>
      <c r="F1406" s="866"/>
      <c r="G1406" s="866"/>
      <c r="H1406" s="869" t="str">
        <f t="array" ref="H1406">IF(ISERROR(INDEX(גיליון3!$U$13:$X$27,MATCH('דיווח פרטני'!G1406,גיליון3!$T$13:$T$27,0),MATCH('דיווח פרטני'!C1406,גיליון3!$U$12:$X$12,0)))," ", INDEX(גיליון3!$U$13:$X$27,MATCH('דיווח פרטני'!G1406,גיליון3!$T$13:$T$27,0),MATCH('דיווח פרטני'!C1406,גיליון3!$U$12:$X$12,0)))</f>
        <v xml:space="preserve"> </v>
      </c>
      <c r="I1406" s="866"/>
      <c r="J1406" s="866"/>
      <c r="K1406" s="905"/>
    </row>
    <row r="1407" spans="1:11" ht="19" thickBot="1" x14ac:dyDescent="0.5">
      <c r="A1407" s="866"/>
      <c r="B1407" s="866"/>
      <c r="C1407" s="866"/>
      <c r="D1407" s="866"/>
      <c r="E1407" s="867"/>
      <c r="F1407" s="866"/>
      <c r="G1407" s="866"/>
      <c r="H1407" s="869" t="str">
        <f t="array" ref="H1407">IF(ISERROR(INDEX(גיליון3!$U$13:$X$27,MATCH('דיווח פרטני'!G1407,גיליון3!$T$13:$T$27,0),MATCH('דיווח פרטני'!C1407,גיליון3!$U$12:$X$12,0)))," ", INDEX(גיליון3!$U$13:$X$27,MATCH('דיווח פרטני'!G1407,גיליון3!$T$13:$T$27,0),MATCH('דיווח פרטני'!C1407,גיליון3!$U$12:$X$12,0)))</f>
        <v xml:space="preserve"> </v>
      </c>
      <c r="I1407" s="866"/>
      <c r="J1407" s="866"/>
      <c r="K1407" s="905"/>
    </row>
    <row r="1408" spans="1:11" ht="19" thickBot="1" x14ac:dyDescent="0.5">
      <c r="A1408" s="866"/>
      <c r="B1408" s="866"/>
      <c r="C1408" s="866"/>
      <c r="D1408" s="866"/>
      <c r="E1408" s="867"/>
      <c r="F1408" s="866"/>
      <c r="G1408" s="866"/>
      <c r="H1408" s="869" t="str">
        <f t="array" ref="H1408">IF(ISERROR(INDEX(גיליון3!$U$13:$X$27,MATCH('דיווח פרטני'!G1408,גיליון3!$T$13:$T$27,0),MATCH('דיווח פרטני'!C1408,גיליון3!$U$12:$X$12,0)))," ", INDEX(גיליון3!$U$13:$X$27,MATCH('דיווח פרטני'!G1408,גיליון3!$T$13:$T$27,0),MATCH('דיווח פרטני'!C1408,גיליון3!$U$12:$X$12,0)))</f>
        <v xml:space="preserve"> </v>
      </c>
      <c r="I1408" s="866"/>
      <c r="J1408" s="866"/>
      <c r="K1408" s="905"/>
    </row>
    <row r="1409" spans="1:11" ht="19" thickBot="1" x14ac:dyDescent="0.5">
      <c r="A1409" s="866"/>
      <c r="B1409" s="866"/>
      <c r="C1409" s="866"/>
      <c r="D1409" s="866"/>
      <c r="E1409" s="867"/>
      <c r="F1409" s="866"/>
      <c r="G1409" s="866"/>
      <c r="H1409" s="869" t="str">
        <f t="array" ref="H1409">IF(ISERROR(INDEX(גיליון3!$U$13:$X$27,MATCH('דיווח פרטני'!G1409,גיליון3!$T$13:$T$27,0),MATCH('דיווח פרטני'!C1409,גיליון3!$U$12:$X$12,0)))," ", INDEX(גיליון3!$U$13:$X$27,MATCH('דיווח פרטני'!G1409,גיליון3!$T$13:$T$27,0),MATCH('דיווח פרטני'!C1409,גיליון3!$U$12:$X$12,0)))</f>
        <v xml:space="preserve"> </v>
      </c>
      <c r="I1409" s="866"/>
      <c r="J1409" s="866"/>
      <c r="K1409" s="905"/>
    </row>
    <row r="1410" spans="1:11" ht="19" thickBot="1" x14ac:dyDescent="0.5">
      <c r="A1410" s="866"/>
      <c r="B1410" s="866"/>
      <c r="C1410" s="866"/>
      <c r="D1410" s="866"/>
      <c r="E1410" s="867"/>
      <c r="F1410" s="866"/>
      <c r="G1410" s="866"/>
      <c r="H1410" s="869" t="str">
        <f t="array" ref="H1410">IF(ISERROR(INDEX(גיליון3!$U$13:$X$27,MATCH('דיווח פרטני'!G1410,גיליון3!$T$13:$T$27,0),MATCH('דיווח פרטני'!C1410,גיליון3!$U$12:$X$12,0)))," ", INDEX(גיליון3!$U$13:$X$27,MATCH('דיווח פרטני'!G1410,גיליון3!$T$13:$T$27,0),MATCH('דיווח פרטני'!C1410,גיליון3!$U$12:$X$12,0)))</f>
        <v xml:space="preserve"> </v>
      </c>
      <c r="I1410" s="866"/>
      <c r="J1410" s="866"/>
      <c r="K1410" s="905"/>
    </row>
    <row r="1411" spans="1:11" ht="19" thickBot="1" x14ac:dyDescent="0.5">
      <c r="A1411" s="866"/>
      <c r="B1411" s="866"/>
      <c r="C1411" s="866"/>
      <c r="D1411" s="866"/>
      <c r="E1411" s="867"/>
      <c r="F1411" s="866"/>
      <c r="G1411" s="866"/>
      <c r="H1411" s="869" t="str">
        <f t="array" ref="H1411">IF(ISERROR(INDEX(גיליון3!$U$13:$X$27,MATCH('דיווח פרטני'!G1411,גיליון3!$T$13:$T$27,0),MATCH('דיווח פרטני'!C1411,גיליון3!$U$12:$X$12,0)))," ", INDEX(גיליון3!$U$13:$X$27,MATCH('דיווח פרטני'!G1411,גיליון3!$T$13:$T$27,0),MATCH('דיווח פרטני'!C1411,גיליון3!$U$12:$X$12,0)))</f>
        <v xml:space="preserve"> </v>
      </c>
      <c r="I1411" s="866"/>
      <c r="J1411" s="866"/>
      <c r="K1411" s="905"/>
    </row>
    <row r="1412" spans="1:11" ht="19" thickBot="1" x14ac:dyDescent="0.5">
      <c r="A1412" s="866"/>
      <c r="B1412" s="866"/>
      <c r="C1412" s="866"/>
      <c r="D1412" s="866"/>
      <c r="E1412" s="867"/>
      <c r="F1412" s="866"/>
      <c r="G1412" s="866"/>
      <c r="H1412" s="869" t="str">
        <f t="array" ref="H1412">IF(ISERROR(INDEX(גיליון3!$U$13:$X$27,MATCH('דיווח פרטני'!G1412,גיליון3!$T$13:$T$27,0),MATCH('דיווח פרטני'!C1412,גיליון3!$U$12:$X$12,0)))," ", INDEX(גיליון3!$U$13:$X$27,MATCH('דיווח פרטני'!G1412,גיליון3!$T$13:$T$27,0),MATCH('דיווח פרטני'!C1412,גיליון3!$U$12:$X$12,0)))</f>
        <v xml:space="preserve"> </v>
      </c>
      <c r="I1412" s="866"/>
      <c r="J1412" s="866"/>
      <c r="K1412" s="905"/>
    </row>
    <row r="1413" spans="1:11" ht="19" thickBot="1" x14ac:dyDescent="0.5">
      <c r="A1413" s="866"/>
      <c r="B1413" s="866"/>
      <c r="C1413" s="866"/>
      <c r="D1413" s="866"/>
      <c r="E1413" s="867"/>
      <c r="F1413" s="866"/>
      <c r="G1413" s="866"/>
      <c r="H1413" s="869" t="str">
        <f t="array" ref="H1413">IF(ISERROR(INDEX(גיליון3!$U$13:$X$27,MATCH('דיווח פרטני'!G1413,גיליון3!$T$13:$T$27,0),MATCH('דיווח פרטני'!C1413,גיליון3!$U$12:$X$12,0)))," ", INDEX(גיליון3!$U$13:$X$27,MATCH('דיווח פרטני'!G1413,גיליון3!$T$13:$T$27,0),MATCH('דיווח פרטני'!C1413,גיליון3!$U$12:$X$12,0)))</f>
        <v xml:space="preserve"> </v>
      </c>
      <c r="I1413" s="866"/>
      <c r="J1413" s="866"/>
      <c r="K1413" s="905"/>
    </row>
    <row r="1414" spans="1:11" ht="19" thickBot="1" x14ac:dyDescent="0.5">
      <c r="A1414" s="866"/>
      <c r="B1414" s="866"/>
      <c r="C1414" s="866"/>
      <c r="D1414" s="866"/>
      <c r="E1414" s="867"/>
      <c r="F1414" s="866"/>
      <c r="G1414" s="866"/>
      <c r="H1414" s="869" t="str">
        <f t="array" ref="H1414">IF(ISERROR(INDEX(גיליון3!$U$13:$X$27,MATCH('דיווח פרטני'!G1414,גיליון3!$T$13:$T$27,0),MATCH('דיווח פרטני'!C1414,גיליון3!$U$12:$X$12,0)))," ", INDEX(גיליון3!$U$13:$X$27,MATCH('דיווח פרטני'!G1414,גיליון3!$T$13:$T$27,0),MATCH('דיווח פרטני'!C1414,גיליון3!$U$12:$X$12,0)))</f>
        <v xml:space="preserve"> </v>
      </c>
      <c r="I1414" s="866"/>
      <c r="J1414" s="866"/>
      <c r="K1414" s="905"/>
    </row>
    <row r="1415" spans="1:11" ht="19" thickBot="1" x14ac:dyDescent="0.5">
      <c r="A1415" s="866"/>
      <c r="B1415" s="866"/>
      <c r="C1415" s="866"/>
      <c r="D1415" s="866"/>
      <c r="E1415" s="867"/>
      <c r="F1415" s="866"/>
      <c r="G1415" s="866"/>
      <c r="H1415" s="869" t="str">
        <f t="array" ref="H1415">IF(ISERROR(INDEX(גיליון3!$U$13:$X$27,MATCH('דיווח פרטני'!G1415,גיליון3!$T$13:$T$27,0),MATCH('דיווח פרטני'!C1415,גיליון3!$U$12:$X$12,0)))," ", INDEX(גיליון3!$U$13:$X$27,MATCH('דיווח פרטני'!G1415,גיליון3!$T$13:$T$27,0),MATCH('דיווח פרטני'!C1415,גיליון3!$U$12:$X$12,0)))</f>
        <v xml:space="preserve"> </v>
      </c>
      <c r="I1415" s="866"/>
      <c r="J1415" s="866"/>
      <c r="K1415" s="905"/>
    </row>
    <row r="1416" spans="1:11" ht="19" thickBot="1" x14ac:dyDescent="0.5">
      <c r="A1416" s="866"/>
      <c r="B1416" s="866"/>
      <c r="C1416" s="866"/>
      <c r="D1416" s="866"/>
      <c r="E1416" s="867"/>
      <c r="F1416" s="866"/>
      <c r="G1416" s="866"/>
      <c r="H1416" s="869" t="str">
        <f t="array" ref="H1416">IF(ISERROR(INDEX(גיליון3!$U$13:$X$27,MATCH('דיווח פרטני'!G1416,גיליון3!$T$13:$T$27,0),MATCH('דיווח פרטני'!C1416,גיליון3!$U$12:$X$12,0)))," ", INDEX(גיליון3!$U$13:$X$27,MATCH('דיווח פרטני'!G1416,גיליון3!$T$13:$T$27,0),MATCH('דיווח פרטני'!C1416,גיליון3!$U$12:$X$12,0)))</f>
        <v xml:space="preserve"> </v>
      </c>
      <c r="I1416" s="866"/>
      <c r="J1416" s="866"/>
      <c r="K1416" s="905"/>
    </row>
    <row r="1417" spans="1:11" ht="19" thickBot="1" x14ac:dyDescent="0.5">
      <c r="A1417" s="866"/>
      <c r="B1417" s="866"/>
      <c r="C1417" s="866"/>
      <c r="D1417" s="866"/>
      <c r="E1417" s="867"/>
      <c r="F1417" s="866"/>
      <c r="G1417" s="866"/>
      <c r="H1417" s="869" t="str">
        <f t="array" ref="H1417">IF(ISERROR(INDEX(גיליון3!$U$13:$X$27,MATCH('דיווח פרטני'!G1417,גיליון3!$T$13:$T$27,0),MATCH('דיווח פרטני'!C1417,גיליון3!$U$12:$X$12,0)))," ", INDEX(גיליון3!$U$13:$X$27,MATCH('דיווח פרטני'!G1417,גיליון3!$T$13:$T$27,0),MATCH('דיווח פרטני'!C1417,גיליון3!$U$12:$X$12,0)))</f>
        <v xml:space="preserve"> </v>
      </c>
      <c r="I1417" s="866"/>
      <c r="J1417" s="866"/>
      <c r="K1417" s="905"/>
    </row>
    <row r="1418" spans="1:11" ht="19" thickBot="1" x14ac:dyDescent="0.5">
      <c r="A1418" s="866"/>
      <c r="B1418" s="866"/>
      <c r="C1418" s="866"/>
      <c r="D1418" s="866"/>
      <c r="E1418" s="867"/>
      <c r="F1418" s="866"/>
      <c r="G1418" s="866"/>
      <c r="H1418" s="869" t="str">
        <f t="array" ref="H1418">IF(ISERROR(INDEX(גיליון3!$U$13:$X$27,MATCH('דיווח פרטני'!G1418,גיליון3!$T$13:$T$27,0),MATCH('דיווח פרטני'!C1418,גיליון3!$U$12:$X$12,0)))," ", INDEX(גיליון3!$U$13:$X$27,MATCH('דיווח פרטני'!G1418,גיליון3!$T$13:$T$27,0),MATCH('דיווח פרטני'!C1418,גיליון3!$U$12:$X$12,0)))</f>
        <v xml:space="preserve"> </v>
      </c>
      <c r="I1418" s="866"/>
      <c r="J1418" s="866"/>
      <c r="K1418" s="905"/>
    </row>
    <row r="1419" spans="1:11" ht="19" thickBot="1" x14ac:dyDescent="0.5">
      <c r="A1419" s="866"/>
      <c r="B1419" s="866"/>
      <c r="C1419" s="866"/>
      <c r="D1419" s="866"/>
      <c r="E1419" s="867"/>
      <c r="F1419" s="866"/>
      <c r="G1419" s="866"/>
      <c r="H1419" s="869" t="str">
        <f t="array" ref="H1419">IF(ISERROR(INDEX(גיליון3!$U$13:$X$27,MATCH('דיווח פרטני'!G1419,גיליון3!$T$13:$T$27,0),MATCH('דיווח פרטני'!C1419,גיליון3!$U$12:$X$12,0)))," ", INDEX(גיליון3!$U$13:$X$27,MATCH('דיווח פרטני'!G1419,גיליון3!$T$13:$T$27,0),MATCH('דיווח פרטני'!C1419,גיליון3!$U$12:$X$12,0)))</f>
        <v xml:space="preserve"> </v>
      </c>
      <c r="I1419" s="866"/>
      <c r="J1419" s="866"/>
      <c r="K1419" s="905"/>
    </row>
    <row r="1420" spans="1:11" ht="19" thickBot="1" x14ac:dyDescent="0.5">
      <c r="A1420" s="866"/>
      <c r="B1420" s="866"/>
      <c r="C1420" s="866"/>
      <c r="D1420" s="866"/>
      <c r="E1420" s="867"/>
      <c r="F1420" s="866"/>
      <c r="G1420" s="866"/>
      <c r="H1420" s="869" t="str">
        <f t="array" ref="H1420">IF(ISERROR(INDEX(גיליון3!$U$13:$X$27,MATCH('דיווח פרטני'!G1420,גיליון3!$T$13:$T$27,0),MATCH('דיווח פרטני'!C1420,גיליון3!$U$12:$X$12,0)))," ", INDEX(גיליון3!$U$13:$X$27,MATCH('דיווח פרטני'!G1420,גיליון3!$T$13:$T$27,0),MATCH('דיווח פרטני'!C1420,גיליון3!$U$12:$X$12,0)))</f>
        <v xml:space="preserve"> </v>
      </c>
      <c r="I1420" s="866"/>
      <c r="J1420" s="866"/>
      <c r="K1420" s="905"/>
    </row>
    <row r="1421" spans="1:11" ht="19" thickBot="1" x14ac:dyDescent="0.5">
      <c r="A1421" s="866"/>
      <c r="B1421" s="866"/>
      <c r="C1421" s="866"/>
      <c r="D1421" s="866"/>
      <c r="E1421" s="867"/>
      <c r="F1421" s="866"/>
      <c r="G1421" s="866"/>
      <c r="H1421" s="869" t="str">
        <f t="array" ref="H1421">IF(ISERROR(INDEX(גיליון3!$U$13:$X$27,MATCH('דיווח פרטני'!G1421,גיליון3!$T$13:$T$27,0),MATCH('דיווח פרטני'!C1421,גיליון3!$U$12:$X$12,0)))," ", INDEX(גיליון3!$U$13:$X$27,MATCH('דיווח פרטני'!G1421,גיליון3!$T$13:$T$27,0),MATCH('דיווח פרטני'!C1421,גיליון3!$U$12:$X$12,0)))</f>
        <v xml:space="preserve"> </v>
      </c>
      <c r="I1421" s="866"/>
      <c r="J1421" s="866"/>
      <c r="K1421" s="905"/>
    </row>
    <row r="1422" spans="1:11" ht="19" thickBot="1" x14ac:dyDescent="0.5">
      <c r="A1422" s="866"/>
      <c r="B1422" s="866"/>
      <c r="C1422" s="866"/>
      <c r="D1422" s="866"/>
      <c r="E1422" s="867"/>
      <c r="F1422" s="866"/>
      <c r="G1422" s="866"/>
      <c r="H1422" s="869" t="str">
        <f t="array" ref="H1422">IF(ISERROR(INDEX(גיליון3!$U$13:$X$27,MATCH('דיווח פרטני'!G1422,גיליון3!$T$13:$T$27,0),MATCH('דיווח פרטני'!C1422,גיליון3!$U$12:$X$12,0)))," ", INDEX(גיליון3!$U$13:$X$27,MATCH('דיווח פרטני'!G1422,גיליון3!$T$13:$T$27,0),MATCH('דיווח פרטני'!C1422,גיליון3!$U$12:$X$12,0)))</f>
        <v xml:space="preserve"> </v>
      </c>
      <c r="I1422" s="866"/>
      <c r="J1422" s="866"/>
      <c r="K1422" s="905"/>
    </row>
    <row r="1423" spans="1:11" ht="19" thickBot="1" x14ac:dyDescent="0.5">
      <c r="A1423" s="866"/>
      <c r="B1423" s="866"/>
      <c r="C1423" s="866"/>
      <c r="D1423" s="866"/>
      <c r="E1423" s="867"/>
      <c r="F1423" s="866"/>
      <c r="G1423" s="866"/>
      <c r="H1423" s="869" t="str">
        <f t="array" ref="H1423">IF(ISERROR(INDEX(גיליון3!$U$13:$X$27,MATCH('דיווח פרטני'!G1423,גיליון3!$T$13:$T$27,0),MATCH('דיווח פרטני'!C1423,גיליון3!$U$12:$X$12,0)))," ", INDEX(גיליון3!$U$13:$X$27,MATCH('דיווח פרטני'!G1423,גיליון3!$T$13:$T$27,0),MATCH('דיווח פרטני'!C1423,גיליון3!$U$12:$X$12,0)))</f>
        <v xml:space="preserve"> </v>
      </c>
      <c r="I1423" s="866"/>
      <c r="J1423" s="866"/>
      <c r="K1423" s="905"/>
    </row>
    <row r="1424" spans="1:11" ht="19" thickBot="1" x14ac:dyDescent="0.5">
      <c r="A1424" s="866"/>
      <c r="B1424" s="866"/>
      <c r="C1424" s="866"/>
      <c r="D1424" s="866"/>
      <c r="E1424" s="867"/>
      <c r="F1424" s="866"/>
      <c r="G1424" s="866"/>
      <c r="H1424" s="869" t="str">
        <f t="array" ref="H1424">IF(ISERROR(INDEX(גיליון3!$U$13:$X$27,MATCH('דיווח פרטני'!G1424,גיליון3!$T$13:$T$27,0),MATCH('דיווח פרטני'!C1424,גיליון3!$U$12:$X$12,0)))," ", INDEX(גיליון3!$U$13:$X$27,MATCH('דיווח פרטני'!G1424,גיליון3!$T$13:$T$27,0),MATCH('דיווח פרטני'!C1424,גיליון3!$U$12:$X$12,0)))</f>
        <v xml:space="preserve"> </v>
      </c>
      <c r="I1424" s="866"/>
      <c r="J1424" s="866"/>
      <c r="K1424" s="905"/>
    </row>
    <row r="1425" spans="1:11" ht="19" thickBot="1" x14ac:dyDescent="0.5">
      <c r="A1425" s="866"/>
      <c r="B1425" s="866"/>
      <c r="C1425" s="866"/>
      <c r="D1425" s="866"/>
      <c r="E1425" s="867"/>
      <c r="F1425" s="866"/>
      <c r="G1425" s="866"/>
      <c r="H1425" s="869" t="str">
        <f t="array" ref="H1425">IF(ISERROR(INDEX(גיליון3!$U$13:$X$27,MATCH('דיווח פרטני'!G1425,גיליון3!$T$13:$T$27,0),MATCH('דיווח פרטני'!C1425,גיליון3!$U$12:$X$12,0)))," ", INDEX(גיליון3!$U$13:$X$27,MATCH('דיווח פרטני'!G1425,גיליון3!$T$13:$T$27,0),MATCH('דיווח פרטני'!C1425,גיליון3!$U$12:$X$12,0)))</f>
        <v xml:space="preserve"> </v>
      </c>
      <c r="I1425" s="866"/>
      <c r="J1425" s="866"/>
      <c r="K1425" s="905"/>
    </row>
    <row r="1426" spans="1:11" ht="19" thickBot="1" x14ac:dyDescent="0.5">
      <c r="A1426" s="866"/>
      <c r="B1426" s="866"/>
      <c r="C1426" s="866"/>
      <c r="D1426" s="866"/>
      <c r="E1426" s="867"/>
      <c r="F1426" s="866"/>
      <c r="G1426" s="866"/>
      <c r="H1426" s="869" t="str">
        <f t="array" ref="H1426">IF(ISERROR(INDEX(גיליון3!$U$13:$X$27,MATCH('דיווח פרטני'!G1426,גיליון3!$T$13:$T$27,0),MATCH('דיווח פרטני'!C1426,גיליון3!$U$12:$X$12,0)))," ", INDEX(גיליון3!$U$13:$X$27,MATCH('דיווח פרטני'!G1426,גיליון3!$T$13:$T$27,0),MATCH('דיווח פרטני'!C1426,גיליון3!$U$12:$X$12,0)))</f>
        <v xml:space="preserve"> </v>
      </c>
      <c r="I1426" s="866"/>
      <c r="J1426" s="866"/>
      <c r="K1426" s="905"/>
    </row>
    <row r="1427" spans="1:11" ht="19" thickBot="1" x14ac:dyDescent="0.5">
      <c r="A1427" s="866"/>
      <c r="B1427" s="866"/>
      <c r="C1427" s="866"/>
      <c r="D1427" s="866"/>
      <c r="E1427" s="867"/>
      <c r="F1427" s="866"/>
      <c r="G1427" s="866"/>
      <c r="H1427" s="869" t="str">
        <f t="array" ref="H1427">IF(ISERROR(INDEX(גיליון3!$U$13:$X$27,MATCH('דיווח פרטני'!G1427,גיליון3!$T$13:$T$27,0),MATCH('דיווח פרטני'!C1427,גיליון3!$U$12:$X$12,0)))," ", INDEX(גיליון3!$U$13:$X$27,MATCH('דיווח פרטני'!G1427,גיליון3!$T$13:$T$27,0),MATCH('דיווח פרטני'!C1427,גיליון3!$U$12:$X$12,0)))</f>
        <v xml:space="preserve"> </v>
      </c>
      <c r="I1427" s="866"/>
      <c r="J1427" s="866"/>
      <c r="K1427" s="905"/>
    </row>
    <row r="1428" spans="1:11" ht="19" thickBot="1" x14ac:dyDescent="0.5">
      <c r="A1428" s="866"/>
      <c r="B1428" s="866"/>
      <c r="C1428" s="866"/>
      <c r="D1428" s="866"/>
      <c r="E1428" s="867"/>
      <c r="F1428" s="866"/>
      <c r="G1428" s="866"/>
      <c r="H1428" s="869" t="str">
        <f t="array" ref="H1428">IF(ISERROR(INDEX(גיליון3!$U$13:$X$27,MATCH('דיווח פרטני'!G1428,גיליון3!$T$13:$T$27,0),MATCH('דיווח פרטני'!C1428,גיליון3!$U$12:$X$12,0)))," ", INDEX(גיליון3!$U$13:$X$27,MATCH('דיווח פרטני'!G1428,גיליון3!$T$13:$T$27,0),MATCH('דיווח פרטני'!C1428,גיליון3!$U$12:$X$12,0)))</f>
        <v xml:space="preserve"> </v>
      </c>
      <c r="I1428" s="866"/>
      <c r="J1428" s="866"/>
      <c r="K1428" s="905"/>
    </row>
    <row r="1429" spans="1:11" ht="19" thickBot="1" x14ac:dyDescent="0.5">
      <c r="A1429" s="866"/>
      <c r="B1429" s="866"/>
      <c r="C1429" s="866"/>
      <c r="D1429" s="866"/>
      <c r="E1429" s="867"/>
      <c r="F1429" s="866"/>
      <c r="G1429" s="866"/>
      <c r="H1429" s="869" t="str">
        <f t="array" ref="H1429">IF(ISERROR(INDEX(גיליון3!$U$13:$X$27,MATCH('דיווח פרטני'!G1429,גיליון3!$T$13:$T$27,0),MATCH('דיווח פרטני'!C1429,גיליון3!$U$12:$X$12,0)))," ", INDEX(גיליון3!$U$13:$X$27,MATCH('דיווח פרטני'!G1429,גיליון3!$T$13:$T$27,0),MATCH('דיווח פרטני'!C1429,גיליון3!$U$12:$X$12,0)))</f>
        <v xml:space="preserve"> </v>
      </c>
      <c r="I1429" s="866"/>
      <c r="J1429" s="866"/>
      <c r="K1429" s="905"/>
    </row>
    <row r="1430" spans="1:11" ht="19" thickBot="1" x14ac:dyDescent="0.5">
      <c r="A1430" s="866"/>
      <c r="B1430" s="866"/>
      <c r="C1430" s="866"/>
      <c r="D1430" s="866"/>
      <c r="E1430" s="867"/>
      <c r="F1430" s="866"/>
      <c r="G1430" s="866"/>
      <c r="H1430" s="869" t="str">
        <f t="array" ref="H1430">IF(ISERROR(INDEX(גיליון3!$U$13:$X$27,MATCH('דיווח פרטני'!G1430,גיליון3!$T$13:$T$27,0),MATCH('דיווח פרטני'!C1430,גיליון3!$U$12:$X$12,0)))," ", INDEX(גיליון3!$U$13:$X$27,MATCH('דיווח פרטני'!G1430,גיליון3!$T$13:$T$27,0),MATCH('דיווח פרטני'!C1430,גיליון3!$U$12:$X$12,0)))</f>
        <v xml:space="preserve"> </v>
      </c>
      <c r="I1430" s="866"/>
      <c r="J1430" s="866"/>
      <c r="K1430" s="905"/>
    </row>
    <row r="1431" spans="1:11" ht="19" thickBot="1" x14ac:dyDescent="0.5">
      <c r="A1431" s="866"/>
      <c r="B1431" s="866"/>
      <c r="C1431" s="866"/>
      <c r="D1431" s="866"/>
      <c r="E1431" s="867"/>
      <c r="F1431" s="866"/>
      <c r="G1431" s="866"/>
      <c r="H1431" s="869" t="str">
        <f t="array" ref="H1431">IF(ISERROR(INDEX(גיליון3!$U$13:$X$27,MATCH('דיווח פרטני'!G1431,גיליון3!$T$13:$T$27,0),MATCH('דיווח פרטני'!C1431,גיליון3!$U$12:$X$12,0)))," ", INDEX(גיליון3!$U$13:$X$27,MATCH('דיווח פרטני'!G1431,גיליון3!$T$13:$T$27,0),MATCH('דיווח פרטני'!C1431,גיליון3!$U$12:$X$12,0)))</f>
        <v xml:space="preserve"> </v>
      </c>
      <c r="I1431" s="866"/>
      <c r="J1431" s="866"/>
      <c r="K1431" s="905"/>
    </row>
    <row r="1432" spans="1:11" ht="19" thickBot="1" x14ac:dyDescent="0.5">
      <c r="A1432" s="866"/>
      <c r="B1432" s="866"/>
      <c r="C1432" s="866"/>
      <c r="D1432" s="866"/>
      <c r="E1432" s="867"/>
      <c r="F1432" s="866"/>
      <c r="G1432" s="866"/>
      <c r="H1432" s="869" t="str">
        <f t="array" ref="H1432">IF(ISERROR(INDEX(גיליון3!$U$13:$X$27,MATCH('דיווח פרטני'!G1432,גיליון3!$T$13:$T$27,0),MATCH('דיווח פרטני'!C1432,גיליון3!$U$12:$X$12,0)))," ", INDEX(גיליון3!$U$13:$X$27,MATCH('דיווח פרטני'!G1432,גיליון3!$T$13:$T$27,0),MATCH('דיווח פרטני'!C1432,גיליון3!$U$12:$X$12,0)))</f>
        <v xml:space="preserve"> </v>
      </c>
      <c r="I1432" s="866"/>
      <c r="J1432" s="866"/>
      <c r="K1432" s="905"/>
    </row>
    <row r="1433" spans="1:11" ht="19" thickBot="1" x14ac:dyDescent="0.5">
      <c r="A1433" s="866"/>
      <c r="B1433" s="866"/>
      <c r="C1433" s="866"/>
      <c r="D1433" s="866"/>
      <c r="E1433" s="867"/>
      <c r="F1433" s="866"/>
      <c r="G1433" s="866"/>
      <c r="H1433" s="869" t="str">
        <f t="array" ref="H1433">IF(ISERROR(INDEX(גיליון3!$U$13:$X$27,MATCH('דיווח פרטני'!G1433,גיליון3!$T$13:$T$27,0),MATCH('דיווח פרטני'!C1433,גיליון3!$U$12:$X$12,0)))," ", INDEX(גיליון3!$U$13:$X$27,MATCH('דיווח פרטני'!G1433,גיליון3!$T$13:$T$27,0),MATCH('דיווח פרטני'!C1433,גיליון3!$U$12:$X$12,0)))</f>
        <v xml:space="preserve"> </v>
      </c>
      <c r="I1433" s="866"/>
      <c r="J1433" s="866"/>
      <c r="K1433" s="905"/>
    </row>
    <row r="1434" spans="1:11" ht="19" thickBot="1" x14ac:dyDescent="0.5">
      <c r="A1434" s="866"/>
      <c r="B1434" s="866"/>
      <c r="C1434" s="866"/>
      <c r="D1434" s="866"/>
      <c r="E1434" s="867"/>
      <c r="F1434" s="866"/>
      <c r="G1434" s="866"/>
      <c r="H1434" s="869" t="str">
        <f t="array" ref="H1434">IF(ISERROR(INDEX(גיליון3!$U$13:$X$27,MATCH('דיווח פרטני'!G1434,גיליון3!$T$13:$T$27,0),MATCH('דיווח פרטני'!C1434,גיליון3!$U$12:$X$12,0)))," ", INDEX(גיליון3!$U$13:$X$27,MATCH('דיווח פרטני'!G1434,גיליון3!$T$13:$T$27,0),MATCH('דיווח פרטני'!C1434,גיליון3!$U$12:$X$12,0)))</f>
        <v xml:space="preserve"> </v>
      </c>
      <c r="I1434" s="866"/>
      <c r="J1434" s="866"/>
      <c r="K1434" s="905"/>
    </row>
    <row r="1435" spans="1:11" ht="19" thickBot="1" x14ac:dyDescent="0.5">
      <c r="A1435" s="866"/>
      <c r="B1435" s="866"/>
      <c r="C1435" s="866"/>
      <c r="D1435" s="866"/>
      <c r="E1435" s="867"/>
      <c r="F1435" s="866"/>
      <c r="G1435" s="866"/>
      <c r="H1435" s="869" t="str">
        <f t="array" ref="H1435">IF(ISERROR(INDEX(גיליון3!$U$13:$X$27,MATCH('דיווח פרטני'!G1435,גיליון3!$T$13:$T$27,0),MATCH('דיווח פרטני'!C1435,גיליון3!$U$12:$X$12,0)))," ", INDEX(גיליון3!$U$13:$X$27,MATCH('דיווח פרטני'!G1435,גיליון3!$T$13:$T$27,0),MATCH('דיווח פרטני'!C1435,גיליון3!$U$12:$X$12,0)))</f>
        <v xml:space="preserve"> </v>
      </c>
      <c r="I1435" s="866"/>
      <c r="J1435" s="866"/>
      <c r="K1435" s="905"/>
    </row>
    <row r="1436" spans="1:11" ht="19" thickBot="1" x14ac:dyDescent="0.5">
      <c r="A1436" s="866"/>
      <c r="B1436" s="866"/>
      <c r="C1436" s="866"/>
      <c r="D1436" s="866"/>
      <c r="E1436" s="867"/>
      <c r="F1436" s="866"/>
      <c r="G1436" s="866"/>
      <c r="H1436" s="869" t="str">
        <f t="array" ref="H1436">IF(ISERROR(INDEX(גיליון3!$U$13:$X$27,MATCH('דיווח פרטני'!G1436,גיליון3!$T$13:$T$27,0),MATCH('דיווח פרטני'!C1436,גיליון3!$U$12:$X$12,0)))," ", INDEX(גיליון3!$U$13:$X$27,MATCH('דיווח פרטני'!G1436,גיליון3!$T$13:$T$27,0),MATCH('דיווח פרטני'!C1436,גיליון3!$U$12:$X$12,0)))</f>
        <v xml:space="preserve"> </v>
      </c>
      <c r="I1436" s="866"/>
      <c r="J1436" s="866"/>
      <c r="K1436" s="905"/>
    </row>
    <row r="1437" spans="1:11" ht="19" thickBot="1" x14ac:dyDescent="0.5">
      <c r="A1437" s="866"/>
      <c r="B1437" s="866"/>
      <c r="C1437" s="866"/>
      <c r="D1437" s="866"/>
      <c r="E1437" s="867"/>
      <c r="F1437" s="866"/>
      <c r="G1437" s="866"/>
      <c r="H1437" s="869" t="str">
        <f t="array" ref="H1437">IF(ISERROR(INDEX(גיליון3!$U$13:$X$27,MATCH('דיווח פרטני'!G1437,גיליון3!$T$13:$T$27,0),MATCH('דיווח פרטני'!C1437,גיליון3!$U$12:$X$12,0)))," ", INDEX(גיליון3!$U$13:$X$27,MATCH('דיווח פרטני'!G1437,גיליון3!$T$13:$T$27,0),MATCH('דיווח פרטני'!C1437,גיליון3!$U$12:$X$12,0)))</f>
        <v xml:space="preserve"> </v>
      </c>
      <c r="I1437" s="866"/>
      <c r="J1437" s="866"/>
      <c r="K1437" s="905"/>
    </row>
    <row r="1438" spans="1:11" ht="19" thickBot="1" x14ac:dyDescent="0.5">
      <c r="A1438" s="866"/>
      <c r="B1438" s="866"/>
      <c r="C1438" s="866"/>
      <c r="D1438" s="866"/>
      <c r="E1438" s="867"/>
      <c r="F1438" s="866"/>
      <c r="G1438" s="866"/>
      <c r="H1438" s="869" t="str">
        <f t="array" ref="H1438">IF(ISERROR(INDEX(גיליון3!$U$13:$X$27,MATCH('דיווח פרטני'!G1438,גיליון3!$T$13:$T$27,0),MATCH('דיווח פרטני'!C1438,גיליון3!$U$12:$X$12,0)))," ", INDEX(גיליון3!$U$13:$X$27,MATCH('דיווח פרטני'!G1438,גיליון3!$T$13:$T$27,0),MATCH('דיווח פרטני'!C1438,גיליון3!$U$12:$X$12,0)))</f>
        <v xml:space="preserve"> </v>
      </c>
      <c r="I1438" s="866"/>
      <c r="J1438" s="866"/>
      <c r="K1438" s="905"/>
    </row>
    <row r="1439" spans="1:11" ht="19" thickBot="1" x14ac:dyDescent="0.5">
      <c r="A1439" s="866"/>
      <c r="B1439" s="866"/>
      <c r="C1439" s="866"/>
      <c r="D1439" s="866"/>
      <c r="E1439" s="867"/>
      <c r="F1439" s="866"/>
      <c r="G1439" s="866"/>
      <c r="H1439" s="869" t="str">
        <f t="array" ref="H1439">IF(ISERROR(INDEX(גיליון3!$U$13:$X$27,MATCH('דיווח פרטני'!G1439,גיליון3!$T$13:$T$27,0),MATCH('דיווח פרטני'!C1439,גיליון3!$U$12:$X$12,0)))," ", INDEX(גיליון3!$U$13:$X$27,MATCH('דיווח פרטני'!G1439,גיליון3!$T$13:$T$27,0),MATCH('דיווח פרטני'!C1439,גיליון3!$U$12:$X$12,0)))</f>
        <v xml:space="preserve"> </v>
      </c>
      <c r="I1439" s="866"/>
      <c r="J1439" s="866"/>
      <c r="K1439" s="905"/>
    </row>
    <row r="1440" spans="1:11" ht="19" thickBot="1" x14ac:dyDescent="0.5">
      <c r="A1440" s="866"/>
      <c r="B1440" s="866"/>
      <c r="C1440" s="866"/>
      <c r="D1440" s="866"/>
      <c r="E1440" s="867"/>
      <c r="F1440" s="866"/>
      <c r="G1440" s="866"/>
      <c r="H1440" s="869" t="str">
        <f t="array" ref="H1440">IF(ISERROR(INDEX(גיליון3!$U$13:$X$27,MATCH('דיווח פרטני'!G1440,גיליון3!$T$13:$T$27,0),MATCH('דיווח פרטני'!C1440,גיליון3!$U$12:$X$12,0)))," ", INDEX(גיליון3!$U$13:$X$27,MATCH('דיווח פרטני'!G1440,גיליון3!$T$13:$T$27,0),MATCH('דיווח פרטני'!C1440,גיליון3!$U$12:$X$12,0)))</f>
        <v xml:space="preserve"> </v>
      </c>
      <c r="I1440" s="866"/>
      <c r="J1440" s="866"/>
      <c r="K1440" s="905"/>
    </row>
    <row r="1441" spans="1:11" ht="19" thickBot="1" x14ac:dyDescent="0.5">
      <c r="A1441" s="866"/>
      <c r="B1441" s="866"/>
      <c r="C1441" s="866"/>
      <c r="D1441" s="866"/>
      <c r="E1441" s="867"/>
      <c r="F1441" s="866"/>
      <c r="G1441" s="866"/>
      <c r="H1441" s="869" t="str">
        <f t="array" ref="H1441">IF(ISERROR(INDEX(גיליון3!$U$13:$X$27,MATCH('דיווח פרטני'!G1441,גיליון3!$T$13:$T$27,0),MATCH('דיווח פרטני'!C1441,גיליון3!$U$12:$X$12,0)))," ", INDEX(גיליון3!$U$13:$X$27,MATCH('דיווח פרטני'!G1441,גיליון3!$T$13:$T$27,0),MATCH('דיווח פרטני'!C1441,גיליון3!$U$12:$X$12,0)))</f>
        <v xml:space="preserve"> </v>
      </c>
      <c r="I1441" s="866"/>
      <c r="J1441" s="866"/>
      <c r="K1441" s="905"/>
    </row>
    <row r="1442" spans="1:11" ht="19" thickBot="1" x14ac:dyDescent="0.5">
      <c r="A1442" s="866"/>
      <c r="B1442" s="866"/>
      <c r="C1442" s="866"/>
      <c r="D1442" s="866"/>
      <c r="E1442" s="867"/>
      <c r="F1442" s="866"/>
      <c r="G1442" s="866"/>
      <c r="H1442" s="869" t="str">
        <f t="array" ref="H1442">IF(ISERROR(INDEX(גיליון3!$U$13:$X$27,MATCH('דיווח פרטני'!G1442,גיליון3!$T$13:$T$27,0),MATCH('דיווח פרטני'!C1442,גיליון3!$U$12:$X$12,0)))," ", INDEX(גיליון3!$U$13:$X$27,MATCH('דיווח פרטני'!G1442,גיליון3!$T$13:$T$27,0),MATCH('דיווח פרטני'!C1442,גיליון3!$U$12:$X$12,0)))</f>
        <v xml:space="preserve"> </v>
      </c>
      <c r="I1442" s="866"/>
      <c r="J1442" s="866"/>
      <c r="K1442" s="905"/>
    </row>
    <row r="1443" spans="1:11" ht="19" thickBot="1" x14ac:dyDescent="0.5">
      <c r="A1443" s="866"/>
      <c r="B1443" s="866"/>
      <c r="C1443" s="866"/>
      <c r="D1443" s="866"/>
      <c r="E1443" s="867"/>
      <c r="F1443" s="866"/>
      <c r="G1443" s="866"/>
      <c r="H1443" s="869" t="str">
        <f t="array" ref="H1443">IF(ISERROR(INDEX(גיליון3!$U$13:$X$27,MATCH('דיווח פרטני'!G1443,גיליון3!$T$13:$T$27,0),MATCH('דיווח פרטני'!C1443,גיליון3!$U$12:$X$12,0)))," ", INDEX(גיליון3!$U$13:$X$27,MATCH('דיווח פרטני'!G1443,גיליון3!$T$13:$T$27,0),MATCH('דיווח פרטני'!C1443,גיליון3!$U$12:$X$12,0)))</f>
        <v xml:space="preserve"> </v>
      </c>
      <c r="I1443" s="866"/>
      <c r="J1443" s="866"/>
      <c r="K1443" s="905"/>
    </row>
    <row r="1444" spans="1:11" ht="19" thickBot="1" x14ac:dyDescent="0.5">
      <c r="A1444" s="866"/>
      <c r="B1444" s="866"/>
      <c r="C1444" s="866"/>
      <c r="D1444" s="866"/>
      <c r="E1444" s="867"/>
      <c r="F1444" s="866"/>
      <c r="G1444" s="866"/>
      <c r="H1444" s="869" t="str">
        <f t="array" ref="H1444">IF(ISERROR(INDEX(גיליון3!$U$13:$X$27,MATCH('דיווח פרטני'!G1444,גיליון3!$T$13:$T$27,0),MATCH('דיווח פרטני'!C1444,גיליון3!$U$12:$X$12,0)))," ", INDEX(גיליון3!$U$13:$X$27,MATCH('דיווח פרטני'!G1444,גיליון3!$T$13:$T$27,0),MATCH('דיווח פרטני'!C1444,גיליון3!$U$12:$X$12,0)))</f>
        <v xml:space="preserve"> </v>
      </c>
      <c r="I1444" s="866"/>
      <c r="J1444" s="866"/>
      <c r="K1444" s="905"/>
    </row>
    <row r="1445" spans="1:11" ht="19" thickBot="1" x14ac:dyDescent="0.5">
      <c r="A1445" s="866"/>
      <c r="B1445" s="866"/>
      <c r="C1445" s="866"/>
      <c r="D1445" s="866"/>
      <c r="E1445" s="867"/>
      <c r="F1445" s="866"/>
      <c r="G1445" s="866"/>
      <c r="H1445" s="869" t="str">
        <f t="array" ref="H1445">IF(ISERROR(INDEX(גיליון3!$U$13:$X$27,MATCH('דיווח פרטני'!G1445,גיליון3!$T$13:$T$27,0),MATCH('דיווח פרטני'!C1445,גיליון3!$U$12:$X$12,0)))," ", INDEX(גיליון3!$U$13:$X$27,MATCH('דיווח פרטני'!G1445,גיליון3!$T$13:$T$27,0),MATCH('דיווח פרטני'!C1445,גיליון3!$U$12:$X$12,0)))</f>
        <v xml:space="preserve"> </v>
      </c>
      <c r="I1445" s="866"/>
      <c r="J1445" s="866"/>
      <c r="K1445" s="905"/>
    </row>
    <row r="1446" spans="1:11" ht="19" thickBot="1" x14ac:dyDescent="0.5">
      <c r="A1446" s="866"/>
      <c r="B1446" s="866"/>
      <c r="C1446" s="866"/>
      <c r="D1446" s="866"/>
      <c r="E1446" s="867"/>
      <c r="F1446" s="866"/>
      <c r="G1446" s="866"/>
      <c r="H1446" s="869" t="str">
        <f t="array" ref="H1446">IF(ISERROR(INDEX(גיליון3!$U$13:$X$27,MATCH('דיווח פרטני'!G1446,גיליון3!$T$13:$T$27,0),MATCH('דיווח פרטני'!C1446,גיליון3!$U$12:$X$12,0)))," ", INDEX(גיליון3!$U$13:$X$27,MATCH('דיווח פרטני'!G1446,גיליון3!$T$13:$T$27,0),MATCH('דיווח פרטני'!C1446,גיליון3!$U$12:$X$12,0)))</f>
        <v xml:space="preserve"> </v>
      </c>
      <c r="I1446" s="866"/>
      <c r="J1446" s="866"/>
      <c r="K1446" s="905"/>
    </row>
    <row r="1447" spans="1:11" ht="19" thickBot="1" x14ac:dyDescent="0.5">
      <c r="A1447" s="866"/>
      <c r="B1447" s="866"/>
      <c r="C1447" s="866"/>
      <c r="D1447" s="866"/>
      <c r="E1447" s="867"/>
      <c r="F1447" s="866"/>
      <c r="G1447" s="866"/>
      <c r="H1447" s="869" t="str">
        <f t="array" ref="H1447">IF(ISERROR(INDEX(גיליון3!$U$13:$X$27,MATCH('דיווח פרטני'!G1447,גיליון3!$T$13:$T$27,0),MATCH('דיווח פרטני'!C1447,גיליון3!$U$12:$X$12,0)))," ", INDEX(גיליון3!$U$13:$X$27,MATCH('דיווח פרטני'!G1447,גיליון3!$T$13:$T$27,0),MATCH('דיווח פרטני'!C1447,גיליון3!$U$12:$X$12,0)))</f>
        <v xml:space="preserve"> </v>
      </c>
      <c r="I1447" s="866"/>
      <c r="J1447" s="866"/>
      <c r="K1447" s="905"/>
    </row>
    <row r="1448" spans="1:11" ht="19" thickBot="1" x14ac:dyDescent="0.5">
      <c r="A1448" s="866"/>
      <c r="B1448" s="866"/>
      <c r="C1448" s="866"/>
      <c r="D1448" s="866"/>
      <c r="E1448" s="867"/>
      <c r="F1448" s="866"/>
      <c r="G1448" s="866"/>
      <c r="H1448" s="869" t="str">
        <f t="array" ref="H1448">IF(ISERROR(INDEX(גיליון3!$U$13:$X$27,MATCH('דיווח פרטני'!G1448,גיליון3!$T$13:$T$27,0),MATCH('דיווח פרטני'!C1448,גיליון3!$U$12:$X$12,0)))," ", INDEX(גיליון3!$U$13:$X$27,MATCH('דיווח פרטני'!G1448,גיליון3!$T$13:$T$27,0),MATCH('דיווח פרטני'!C1448,גיליון3!$U$12:$X$12,0)))</f>
        <v xml:space="preserve"> </v>
      </c>
      <c r="I1448" s="866"/>
      <c r="J1448" s="866"/>
      <c r="K1448" s="905"/>
    </row>
    <row r="1449" spans="1:11" ht="19" thickBot="1" x14ac:dyDescent="0.5">
      <c r="A1449" s="866"/>
      <c r="B1449" s="866"/>
      <c r="C1449" s="866"/>
      <c r="D1449" s="866"/>
      <c r="E1449" s="867"/>
      <c r="F1449" s="866"/>
      <c r="G1449" s="866"/>
      <c r="H1449" s="869" t="str">
        <f t="array" ref="H1449">IF(ISERROR(INDEX(גיליון3!$U$13:$X$27,MATCH('דיווח פרטני'!G1449,גיליון3!$T$13:$T$27,0),MATCH('דיווח פרטני'!C1449,גיליון3!$U$12:$X$12,0)))," ", INDEX(גיליון3!$U$13:$X$27,MATCH('דיווח פרטני'!G1449,גיליון3!$T$13:$T$27,0),MATCH('דיווח פרטני'!C1449,גיליון3!$U$12:$X$12,0)))</f>
        <v xml:space="preserve"> </v>
      </c>
      <c r="I1449" s="866"/>
      <c r="J1449" s="866"/>
      <c r="K1449" s="905"/>
    </row>
    <row r="1450" spans="1:11" ht="19" thickBot="1" x14ac:dyDescent="0.5">
      <c r="A1450" s="866"/>
      <c r="B1450" s="866"/>
      <c r="C1450" s="866"/>
      <c r="D1450" s="866"/>
      <c r="E1450" s="867"/>
      <c r="F1450" s="866"/>
      <c r="G1450" s="866"/>
      <c r="H1450" s="869" t="str">
        <f t="array" ref="H1450">IF(ISERROR(INDEX(גיליון3!$U$13:$X$27,MATCH('דיווח פרטני'!G1450,גיליון3!$T$13:$T$27,0),MATCH('דיווח פרטני'!C1450,גיליון3!$U$12:$X$12,0)))," ", INDEX(גיליון3!$U$13:$X$27,MATCH('דיווח פרטני'!G1450,גיליון3!$T$13:$T$27,0),MATCH('דיווח פרטני'!C1450,גיליון3!$U$12:$X$12,0)))</f>
        <v xml:space="preserve"> </v>
      </c>
      <c r="I1450" s="866"/>
      <c r="J1450" s="866"/>
      <c r="K1450" s="905"/>
    </row>
    <row r="1451" spans="1:11" ht="19" thickBot="1" x14ac:dyDescent="0.5">
      <c r="A1451" s="866"/>
      <c r="B1451" s="866"/>
      <c r="C1451" s="866"/>
      <c r="D1451" s="866"/>
      <c r="E1451" s="867"/>
      <c r="F1451" s="866"/>
      <c r="G1451" s="866"/>
      <c r="H1451" s="869" t="str">
        <f t="array" ref="H1451">IF(ISERROR(INDEX(גיליון3!$U$13:$X$27,MATCH('דיווח פרטני'!G1451,גיליון3!$T$13:$T$27,0),MATCH('דיווח פרטני'!C1451,גיליון3!$U$12:$X$12,0)))," ", INDEX(גיליון3!$U$13:$X$27,MATCH('דיווח פרטני'!G1451,גיליון3!$T$13:$T$27,0),MATCH('דיווח פרטני'!C1451,גיליון3!$U$12:$X$12,0)))</f>
        <v xml:space="preserve"> </v>
      </c>
      <c r="I1451" s="866"/>
      <c r="J1451" s="866"/>
      <c r="K1451" s="905"/>
    </row>
    <row r="1452" spans="1:11" ht="19" thickBot="1" x14ac:dyDescent="0.5">
      <c r="A1452" s="866"/>
      <c r="B1452" s="866"/>
      <c r="C1452" s="866"/>
      <c r="D1452" s="866"/>
      <c r="E1452" s="867"/>
      <c r="F1452" s="866"/>
      <c r="G1452" s="866"/>
      <c r="H1452" s="869" t="str">
        <f t="array" ref="H1452">IF(ISERROR(INDEX(גיליון3!$U$13:$X$27,MATCH('דיווח פרטני'!G1452,גיליון3!$T$13:$T$27,0),MATCH('דיווח פרטני'!C1452,גיליון3!$U$12:$X$12,0)))," ", INDEX(גיליון3!$U$13:$X$27,MATCH('דיווח פרטני'!G1452,גיליון3!$T$13:$T$27,0),MATCH('דיווח פרטני'!C1452,גיליון3!$U$12:$X$12,0)))</f>
        <v xml:space="preserve"> </v>
      </c>
      <c r="I1452" s="866"/>
      <c r="J1452" s="866"/>
      <c r="K1452" s="905"/>
    </row>
    <row r="1453" spans="1:11" ht="19" thickBot="1" x14ac:dyDescent="0.5">
      <c r="A1453" s="866"/>
      <c r="B1453" s="866"/>
      <c r="C1453" s="866"/>
      <c r="D1453" s="866"/>
      <c r="E1453" s="867"/>
      <c r="F1453" s="866"/>
      <c r="G1453" s="866"/>
      <c r="H1453" s="869" t="str">
        <f t="array" ref="H1453">IF(ISERROR(INDEX(גיליון3!$U$13:$X$27,MATCH('דיווח פרטני'!G1453,גיליון3!$T$13:$T$27,0),MATCH('דיווח פרטני'!C1453,גיליון3!$U$12:$X$12,0)))," ", INDEX(גיליון3!$U$13:$X$27,MATCH('דיווח פרטני'!G1453,גיליון3!$T$13:$T$27,0),MATCH('דיווח פרטני'!C1453,גיליון3!$U$12:$X$12,0)))</f>
        <v xml:space="preserve"> </v>
      </c>
      <c r="I1453" s="866"/>
      <c r="J1453" s="866"/>
      <c r="K1453" s="905"/>
    </row>
    <row r="1454" spans="1:11" ht="19" thickBot="1" x14ac:dyDescent="0.5">
      <c r="A1454" s="866"/>
      <c r="B1454" s="866"/>
      <c r="C1454" s="866"/>
      <c r="D1454" s="866"/>
      <c r="E1454" s="867"/>
      <c r="F1454" s="866"/>
      <c r="G1454" s="866"/>
      <c r="H1454" s="869" t="str">
        <f t="array" ref="H1454">IF(ISERROR(INDEX(גיליון3!$U$13:$X$27,MATCH('דיווח פרטני'!G1454,גיליון3!$T$13:$T$27,0),MATCH('דיווח פרטני'!C1454,גיליון3!$U$12:$X$12,0)))," ", INDEX(גיליון3!$U$13:$X$27,MATCH('דיווח פרטני'!G1454,גיליון3!$T$13:$T$27,0),MATCH('דיווח פרטני'!C1454,גיליון3!$U$12:$X$12,0)))</f>
        <v xml:space="preserve"> </v>
      </c>
      <c r="I1454" s="866"/>
      <c r="J1454" s="866"/>
      <c r="K1454" s="905"/>
    </row>
    <row r="1455" spans="1:11" ht="19" thickBot="1" x14ac:dyDescent="0.5">
      <c r="A1455" s="866"/>
      <c r="B1455" s="866"/>
      <c r="C1455" s="866"/>
      <c r="D1455" s="866"/>
      <c r="E1455" s="867"/>
      <c r="F1455" s="866"/>
      <c r="G1455" s="866"/>
      <c r="H1455" s="869" t="str">
        <f t="array" ref="H1455">IF(ISERROR(INDEX(גיליון3!$U$13:$X$27,MATCH('דיווח פרטני'!G1455,גיליון3!$T$13:$T$27,0),MATCH('דיווח פרטני'!C1455,גיליון3!$U$12:$X$12,0)))," ", INDEX(גיליון3!$U$13:$X$27,MATCH('דיווח פרטני'!G1455,גיליון3!$T$13:$T$27,0),MATCH('דיווח פרטני'!C1455,גיליון3!$U$12:$X$12,0)))</f>
        <v xml:space="preserve"> </v>
      </c>
      <c r="I1455" s="866"/>
      <c r="J1455" s="866"/>
      <c r="K1455" s="905"/>
    </row>
    <row r="1456" spans="1:11" ht="19" thickBot="1" x14ac:dyDescent="0.5">
      <c r="A1456" s="866"/>
      <c r="B1456" s="866"/>
      <c r="C1456" s="866"/>
      <c r="D1456" s="866"/>
      <c r="E1456" s="867"/>
      <c r="F1456" s="866"/>
      <c r="G1456" s="866"/>
      <c r="H1456" s="869" t="str">
        <f t="array" ref="H1456">IF(ISERROR(INDEX(גיליון3!$U$13:$X$27,MATCH('דיווח פרטני'!G1456,גיליון3!$T$13:$T$27,0),MATCH('דיווח פרטני'!C1456,גיליון3!$U$12:$X$12,0)))," ", INDEX(גיליון3!$U$13:$X$27,MATCH('דיווח פרטני'!G1456,גיליון3!$T$13:$T$27,0),MATCH('דיווח פרטני'!C1456,גיליון3!$U$12:$X$12,0)))</f>
        <v xml:space="preserve"> </v>
      </c>
      <c r="I1456" s="866"/>
      <c r="J1456" s="866"/>
      <c r="K1456" s="905"/>
    </row>
    <row r="1457" spans="1:11" ht="19" thickBot="1" x14ac:dyDescent="0.5">
      <c r="A1457" s="866"/>
      <c r="B1457" s="866"/>
      <c r="C1457" s="866"/>
      <c r="D1457" s="866"/>
      <c r="E1457" s="867"/>
      <c r="F1457" s="866"/>
      <c r="G1457" s="866"/>
      <c r="H1457" s="869" t="str">
        <f t="array" ref="H1457">IF(ISERROR(INDEX(גיליון3!$U$13:$X$27,MATCH('דיווח פרטני'!G1457,גיליון3!$T$13:$T$27,0),MATCH('דיווח פרטני'!C1457,גיליון3!$U$12:$X$12,0)))," ", INDEX(גיליון3!$U$13:$X$27,MATCH('דיווח פרטני'!G1457,גיליון3!$T$13:$T$27,0),MATCH('דיווח פרטני'!C1457,גיליון3!$U$12:$X$12,0)))</f>
        <v xml:space="preserve"> </v>
      </c>
      <c r="I1457" s="866"/>
      <c r="J1457" s="866"/>
      <c r="K1457" s="905"/>
    </row>
    <row r="1458" spans="1:11" ht="19" thickBot="1" x14ac:dyDescent="0.5">
      <c r="A1458" s="866"/>
      <c r="B1458" s="866"/>
      <c r="C1458" s="866"/>
      <c r="D1458" s="866"/>
      <c r="E1458" s="867"/>
      <c r="F1458" s="866"/>
      <c r="G1458" s="866"/>
      <c r="H1458" s="869" t="str">
        <f t="array" ref="H1458">IF(ISERROR(INDEX(גיליון3!$U$13:$X$27,MATCH('דיווח פרטני'!G1458,גיליון3!$T$13:$T$27,0),MATCH('דיווח פרטני'!C1458,גיליון3!$U$12:$X$12,0)))," ", INDEX(גיליון3!$U$13:$X$27,MATCH('דיווח פרטני'!G1458,גיליון3!$T$13:$T$27,0),MATCH('דיווח פרטני'!C1458,גיליון3!$U$12:$X$12,0)))</f>
        <v xml:space="preserve"> </v>
      </c>
      <c r="I1458" s="866"/>
      <c r="J1458" s="866"/>
      <c r="K1458" s="905"/>
    </row>
    <row r="1459" spans="1:11" ht="19" thickBot="1" x14ac:dyDescent="0.5">
      <c r="A1459" s="866"/>
      <c r="B1459" s="866"/>
      <c r="C1459" s="866"/>
      <c r="D1459" s="866"/>
      <c r="E1459" s="867"/>
      <c r="F1459" s="866"/>
      <c r="G1459" s="866"/>
      <c r="H1459" s="869" t="str">
        <f t="array" ref="H1459">IF(ISERROR(INDEX(גיליון3!$U$13:$X$27,MATCH('דיווח פרטני'!G1459,גיליון3!$T$13:$T$27,0),MATCH('דיווח פרטני'!C1459,גיליון3!$U$12:$X$12,0)))," ", INDEX(גיליון3!$U$13:$X$27,MATCH('דיווח פרטני'!G1459,גיליון3!$T$13:$T$27,0),MATCH('דיווח פרטני'!C1459,גיליון3!$U$12:$X$12,0)))</f>
        <v xml:space="preserve"> </v>
      </c>
      <c r="I1459" s="866"/>
      <c r="J1459" s="866"/>
      <c r="K1459" s="905"/>
    </row>
    <row r="1460" spans="1:11" ht="19" thickBot="1" x14ac:dyDescent="0.5">
      <c r="A1460" s="866"/>
      <c r="B1460" s="866"/>
      <c r="C1460" s="866"/>
      <c r="D1460" s="866"/>
      <c r="E1460" s="867"/>
      <c r="F1460" s="866"/>
      <c r="G1460" s="866"/>
      <c r="H1460" s="869" t="str">
        <f t="array" ref="H1460">IF(ISERROR(INDEX(גיליון3!$U$13:$X$27,MATCH('דיווח פרטני'!G1460,גיליון3!$T$13:$T$27,0),MATCH('דיווח פרטני'!C1460,גיליון3!$U$12:$X$12,0)))," ", INDEX(גיליון3!$U$13:$X$27,MATCH('דיווח פרטני'!G1460,גיליון3!$T$13:$T$27,0),MATCH('דיווח פרטני'!C1460,גיליון3!$U$12:$X$12,0)))</f>
        <v xml:space="preserve"> </v>
      </c>
      <c r="I1460" s="866"/>
      <c r="J1460" s="866"/>
      <c r="K1460" s="905"/>
    </row>
    <row r="1461" spans="1:11" ht="19" thickBot="1" x14ac:dyDescent="0.5">
      <c r="A1461" s="866"/>
      <c r="B1461" s="866"/>
      <c r="C1461" s="866"/>
      <c r="D1461" s="866"/>
      <c r="E1461" s="867"/>
      <c r="F1461" s="866"/>
      <c r="G1461" s="866"/>
      <c r="H1461" s="869" t="str">
        <f t="array" ref="H1461">IF(ISERROR(INDEX(גיליון3!$U$13:$X$27,MATCH('דיווח פרטני'!G1461,גיליון3!$T$13:$T$27,0),MATCH('דיווח פרטני'!C1461,גיליון3!$U$12:$X$12,0)))," ", INDEX(גיליון3!$U$13:$X$27,MATCH('דיווח פרטני'!G1461,גיליון3!$T$13:$T$27,0),MATCH('דיווח פרטני'!C1461,גיליון3!$U$12:$X$12,0)))</f>
        <v xml:space="preserve"> </v>
      </c>
      <c r="I1461" s="866"/>
      <c r="J1461" s="866"/>
      <c r="K1461" s="905"/>
    </row>
    <row r="1462" spans="1:11" ht="19" thickBot="1" x14ac:dyDescent="0.5">
      <c r="A1462" s="866"/>
      <c r="B1462" s="866"/>
      <c r="C1462" s="866"/>
      <c r="D1462" s="866"/>
      <c r="E1462" s="867"/>
      <c r="F1462" s="866"/>
      <c r="G1462" s="866"/>
      <c r="H1462" s="869" t="str">
        <f t="array" ref="H1462">IF(ISERROR(INDEX(גיליון3!$U$13:$X$27,MATCH('דיווח פרטני'!G1462,גיליון3!$T$13:$T$27,0),MATCH('דיווח פרטני'!C1462,גיליון3!$U$12:$X$12,0)))," ", INDEX(גיליון3!$U$13:$X$27,MATCH('דיווח פרטני'!G1462,גיליון3!$T$13:$T$27,0),MATCH('דיווח פרטני'!C1462,גיליון3!$U$12:$X$12,0)))</f>
        <v xml:space="preserve"> </v>
      </c>
      <c r="I1462" s="866"/>
      <c r="J1462" s="866"/>
      <c r="K1462" s="905"/>
    </row>
    <row r="1463" spans="1:11" ht="19" thickBot="1" x14ac:dyDescent="0.5">
      <c r="A1463" s="866"/>
      <c r="B1463" s="866"/>
      <c r="C1463" s="866"/>
      <c r="D1463" s="866"/>
      <c r="E1463" s="867"/>
      <c r="F1463" s="866"/>
      <c r="G1463" s="866"/>
      <c r="H1463" s="869" t="str">
        <f t="array" ref="H1463">IF(ISERROR(INDEX(גיליון3!$U$13:$X$27,MATCH('דיווח פרטני'!G1463,גיליון3!$T$13:$T$27,0),MATCH('דיווח פרטני'!C1463,גיליון3!$U$12:$X$12,0)))," ", INDEX(גיליון3!$U$13:$X$27,MATCH('דיווח פרטני'!G1463,גיליון3!$T$13:$T$27,0),MATCH('דיווח פרטני'!C1463,גיליון3!$U$12:$X$12,0)))</f>
        <v xml:space="preserve"> </v>
      </c>
      <c r="I1463" s="866"/>
      <c r="J1463" s="866"/>
      <c r="K1463" s="905"/>
    </row>
    <row r="1464" spans="1:11" ht="19" thickBot="1" x14ac:dyDescent="0.5">
      <c r="A1464" s="866"/>
      <c r="B1464" s="866"/>
      <c r="C1464" s="866"/>
      <c r="D1464" s="866"/>
      <c r="E1464" s="867"/>
      <c r="F1464" s="866"/>
      <c r="G1464" s="866"/>
      <c r="H1464" s="869" t="str">
        <f t="array" ref="H1464">IF(ISERROR(INDEX(גיליון3!$U$13:$X$27,MATCH('דיווח פרטני'!G1464,גיליון3!$T$13:$T$27,0),MATCH('דיווח פרטני'!C1464,גיליון3!$U$12:$X$12,0)))," ", INDEX(גיליון3!$U$13:$X$27,MATCH('דיווח פרטני'!G1464,גיליון3!$T$13:$T$27,0),MATCH('דיווח פרטני'!C1464,גיליון3!$U$12:$X$12,0)))</f>
        <v xml:space="preserve"> </v>
      </c>
      <c r="I1464" s="866"/>
      <c r="J1464" s="866"/>
      <c r="K1464" s="905"/>
    </row>
    <row r="1465" spans="1:11" ht="19" thickBot="1" x14ac:dyDescent="0.5">
      <c r="A1465" s="866"/>
      <c r="B1465" s="866"/>
      <c r="C1465" s="866"/>
      <c r="D1465" s="866"/>
      <c r="E1465" s="867"/>
      <c r="F1465" s="866"/>
      <c r="G1465" s="866"/>
      <c r="H1465" s="869" t="str">
        <f t="array" ref="H1465">IF(ISERROR(INDEX(גיליון3!$U$13:$X$27,MATCH('דיווח פרטני'!G1465,גיליון3!$T$13:$T$27,0),MATCH('דיווח פרטני'!C1465,גיליון3!$U$12:$X$12,0)))," ", INDEX(גיליון3!$U$13:$X$27,MATCH('דיווח פרטני'!G1465,גיליון3!$T$13:$T$27,0),MATCH('דיווח פרטני'!C1465,גיליון3!$U$12:$X$12,0)))</f>
        <v xml:space="preserve"> </v>
      </c>
      <c r="I1465" s="866"/>
      <c r="J1465" s="866"/>
      <c r="K1465" s="905"/>
    </row>
    <row r="1466" spans="1:11" ht="19" thickBot="1" x14ac:dyDescent="0.5">
      <c r="A1466" s="866"/>
      <c r="B1466" s="866"/>
      <c r="C1466" s="866"/>
      <c r="D1466" s="866"/>
      <c r="E1466" s="867"/>
      <c r="F1466" s="866"/>
      <c r="G1466" s="866"/>
      <c r="H1466" s="869" t="str">
        <f t="array" ref="H1466">IF(ISERROR(INDEX(גיליון3!$U$13:$X$27,MATCH('דיווח פרטני'!G1466,גיליון3!$T$13:$T$27,0),MATCH('דיווח פרטני'!C1466,גיליון3!$U$12:$X$12,0)))," ", INDEX(גיליון3!$U$13:$X$27,MATCH('דיווח פרטני'!G1466,גיליון3!$T$13:$T$27,0),MATCH('דיווח פרטני'!C1466,גיליון3!$U$12:$X$12,0)))</f>
        <v xml:space="preserve"> </v>
      </c>
      <c r="I1466" s="866"/>
      <c r="J1466" s="866"/>
      <c r="K1466" s="905"/>
    </row>
    <row r="1467" spans="1:11" ht="19" thickBot="1" x14ac:dyDescent="0.5">
      <c r="A1467" s="866"/>
      <c r="B1467" s="866"/>
      <c r="C1467" s="866"/>
      <c r="D1467" s="866"/>
      <c r="E1467" s="867"/>
      <c r="F1467" s="866"/>
      <c r="G1467" s="866"/>
      <c r="H1467" s="869" t="str">
        <f t="array" ref="H1467">IF(ISERROR(INDEX(גיליון3!$U$13:$X$27,MATCH('דיווח פרטני'!G1467,גיליון3!$T$13:$T$27,0),MATCH('דיווח פרטני'!C1467,גיליון3!$U$12:$X$12,0)))," ", INDEX(גיליון3!$U$13:$X$27,MATCH('דיווח פרטני'!G1467,גיליון3!$T$13:$T$27,0),MATCH('דיווח פרטני'!C1467,גיליון3!$U$12:$X$12,0)))</f>
        <v xml:space="preserve"> </v>
      </c>
      <c r="I1467" s="866"/>
      <c r="J1467" s="866"/>
      <c r="K1467" s="905"/>
    </row>
    <row r="1468" spans="1:11" ht="19" thickBot="1" x14ac:dyDescent="0.5">
      <c r="A1468" s="866"/>
      <c r="B1468" s="866"/>
      <c r="C1468" s="866"/>
      <c r="D1468" s="866"/>
      <c r="E1468" s="867"/>
      <c r="F1468" s="866"/>
      <c r="G1468" s="866"/>
      <c r="H1468" s="869" t="str">
        <f t="array" ref="H1468">IF(ISERROR(INDEX(גיליון3!$U$13:$X$27,MATCH('דיווח פרטני'!G1468,גיליון3!$T$13:$T$27,0),MATCH('דיווח פרטני'!C1468,גיליון3!$U$12:$X$12,0)))," ", INDEX(גיליון3!$U$13:$X$27,MATCH('דיווח פרטני'!G1468,גיליון3!$T$13:$T$27,0),MATCH('דיווח פרטני'!C1468,גיליון3!$U$12:$X$12,0)))</f>
        <v xml:space="preserve"> </v>
      </c>
      <c r="I1468" s="866"/>
      <c r="J1468" s="866"/>
      <c r="K1468" s="905"/>
    </row>
    <row r="1469" spans="1:11" ht="19" thickBot="1" x14ac:dyDescent="0.5">
      <c r="A1469" s="866"/>
      <c r="B1469" s="866"/>
      <c r="C1469" s="866"/>
      <c r="D1469" s="866"/>
      <c r="E1469" s="867"/>
      <c r="F1469" s="866"/>
      <c r="G1469" s="866"/>
      <c r="H1469" s="869" t="str">
        <f t="array" ref="H1469">IF(ISERROR(INDEX(גיליון3!$U$13:$X$27,MATCH('דיווח פרטני'!G1469,גיליון3!$T$13:$T$27,0),MATCH('דיווח פרטני'!C1469,גיליון3!$U$12:$X$12,0)))," ", INDEX(גיליון3!$U$13:$X$27,MATCH('דיווח פרטני'!G1469,גיליון3!$T$13:$T$27,0),MATCH('דיווח פרטני'!C1469,גיליון3!$U$12:$X$12,0)))</f>
        <v xml:space="preserve"> </v>
      </c>
      <c r="I1469" s="866"/>
      <c r="J1469" s="866"/>
      <c r="K1469" s="905"/>
    </row>
    <row r="1470" spans="1:11" ht="19" thickBot="1" x14ac:dyDescent="0.5">
      <c r="A1470" s="866"/>
      <c r="B1470" s="866"/>
      <c r="C1470" s="866"/>
      <c r="D1470" s="866"/>
      <c r="E1470" s="867"/>
      <c r="F1470" s="866"/>
      <c r="G1470" s="866"/>
      <c r="H1470" s="869" t="str">
        <f t="array" ref="H1470">IF(ISERROR(INDEX(גיליון3!$U$13:$X$27,MATCH('דיווח פרטני'!G1470,גיליון3!$T$13:$T$27,0),MATCH('דיווח פרטני'!C1470,גיליון3!$U$12:$X$12,0)))," ", INDEX(גיליון3!$U$13:$X$27,MATCH('דיווח פרטני'!G1470,גיליון3!$T$13:$T$27,0),MATCH('דיווח פרטני'!C1470,גיליון3!$U$12:$X$12,0)))</f>
        <v xml:space="preserve"> </v>
      </c>
      <c r="I1470" s="866"/>
      <c r="J1470" s="866"/>
      <c r="K1470" s="905"/>
    </row>
    <row r="1471" spans="1:11" ht="19" thickBot="1" x14ac:dyDescent="0.5">
      <c r="A1471" s="866"/>
      <c r="B1471" s="866"/>
      <c r="C1471" s="866"/>
      <c r="D1471" s="866"/>
      <c r="E1471" s="867"/>
      <c r="F1471" s="866"/>
      <c r="G1471" s="866"/>
      <c r="H1471" s="869" t="str">
        <f t="array" ref="H1471">IF(ISERROR(INDEX(גיליון3!$U$13:$X$27,MATCH('דיווח פרטני'!G1471,גיליון3!$T$13:$T$27,0),MATCH('דיווח פרטני'!C1471,גיליון3!$U$12:$X$12,0)))," ", INDEX(גיליון3!$U$13:$X$27,MATCH('דיווח פרטני'!G1471,גיליון3!$T$13:$T$27,0),MATCH('דיווח פרטני'!C1471,גיליון3!$U$12:$X$12,0)))</f>
        <v xml:space="preserve"> </v>
      </c>
      <c r="I1471" s="866"/>
      <c r="J1471" s="866"/>
      <c r="K1471" s="905"/>
    </row>
    <row r="1472" spans="1:11" ht="19" thickBot="1" x14ac:dyDescent="0.5">
      <c r="A1472" s="866"/>
      <c r="B1472" s="866"/>
      <c r="C1472" s="866"/>
      <c r="D1472" s="866"/>
      <c r="E1472" s="867"/>
      <c r="F1472" s="866"/>
      <c r="G1472" s="866"/>
      <c r="H1472" s="869" t="str">
        <f t="array" ref="H1472">IF(ISERROR(INDEX(גיליון3!$U$13:$X$27,MATCH('דיווח פרטני'!G1472,גיליון3!$T$13:$T$27,0),MATCH('דיווח פרטני'!C1472,גיליון3!$U$12:$X$12,0)))," ", INDEX(גיליון3!$U$13:$X$27,MATCH('דיווח פרטני'!G1472,גיליון3!$T$13:$T$27,0),MATCH('דיווח פרטני'!C1472,גיליון3!$U$12:$X$12,0)))</f>
        <v xml:space="preserve"> </v>
      </c>
      <c r="I1472" s="866"/>
      <c r="J1472" s="866"/>
      <c r="K1472" s="905"/>
    </row>
    <row r="1473" spans="1:11" ht="19" thickBot="1" x14ac:dyDescent="0.5">
      <c r="A1473" s="866"/>
      <c r="B1473" s="866"/>
      <c r="C1473" s="866"/>
      <c r="D1473" s="866"/>
      <c r="E1473" s="867"/>
      <c r="F1473" s="866"/>
      <c r="G1473" s="866"/>
      <c r="H1473" s="869" t="str">
        <f t="array" ref="H1473">IF(ISERROR(INDEX(גיליון3!$U$13:$X$27,MATCH('דיווח פרטני'!G1473,גיליון3!$T$13:$T$27,0),MATCH('דיווח פרטני'!C1473,גיליון3!$U$12:$X$12,0)))," ", INDEX(גיליון3!$U$13:$X$27,MATCH('דיווח פרטני'!G1473,גיליון3!$T$13:$T$27,0),MATCH('דיווח פרטני'!C1473,גיליון3!$U$12:$X$12,0)))</f>
        <v xml:space="preserve"> </v>
      </c>
      <c r="I1473" s="866"/>
      <c r="J1473" s="866"/>
      <c r="K1473" s="905"/>
    </row>
    <row r="1474" spans="1:11" ht="19" thickBot="1" x14ac:dyDescent="0.5">
      <c r="A1474" s="866"/>
      <c r="B1474" s="866"/>
      <c r="C1474" s="866"/>
      <c r="D1474" s="866"/>
      <c r="E1474" s="867"/>
      <c r="F1474" s="866"/>
      <c r="G1474" s="866"/>
      <c r="H1474" s="869" t="str">
        <f t="array" ref="H1474">IF(ISERROR(INDEX(גיליון3!$U$13:$X$27,MATCH('דיווח פרטני'!G1474,גיליון3!$T$13:$T$27,0),MATCH('דיווח פרטני'!C1474,גיליון3!$U$12:$X$12,0)))," ", INDEX(גיליון3!$U$13:$X$27,MATCH('דיווח פרטני'!G1474,גיליון3!$T$13:$T$27,0),MATCH('דיווח פרטני'!C1474,גיליון3!$U$12:$X$12,0)))</f>
        <v xml:space="preserve"> </v>
      </c>
      <c r="I1474" s="866"/>
      <c r="J1474" s="866"/>
      <c r="K1474" s="905"/>
    </row>
    <row r="1475" spans="1:11" ht="19" thickBot="1" x14ac:dyDescent="0.5">
      <c r="A1475" s="866"/>
      <c r="B1475" s="866"/>
      <c r="C1475" s="866"/>
      <c r="D1475" s="866"/>
      <c r="E1475" s="867"/>
      <c r="F1475" s="866"/>
      <c r="G1475" s="866"/>
      <c r="H1475" s="869" t="str">
        <f t="array" ref="H1475">IF(ISERROR(INDEX(גיליון3!$U$13:$X$27,MATCH('דיווח פרטני'!G1475,גיליון3!$T$13:$T$27,0),MATCH('דיווח פרטני'!C1475,גיליון3!$U$12:$X$12,0)))," ", INDEX(גיליון3!$U$13:$X$27,MATCH('דיווח פרטני'!G1475,גיליון3!$T$13:$T$27,0),MATCH('דיווח פרטני'!C1475,גיליון3!$U$12:$X$12,0)))</f>
        <v xml:space="preserve"> </v>
      </c>
      <c r="I1475" s="866"/>
      <c r="J1475" s="866"/>
      <c r="K1475" s="905"/>
    </row>
    <row r="1476" spans="1:11" ht="19" thickBot="1" x14ac:dyDescent="0.5">
      <c r="A1476" s="866"/>
      <c r="B1476" s="866"/>
      <c r="C1476" s="866"/>
      <c r="D1476" s="866"/>
      <c r="E1476" s="867"/>
      <c r="F1476" s="866"/>
      <c r="G1476" s="866"/>
      <c r="H1476" s="869" t="str">
        <f t="array" ref="H1476">IF(ISERROR(INDEX(גיליון3!$U$13:$X$27,MATCH('דיווח פרטני'!G1476,גיליון3!$T$13:$T$27,0),MATCH('דיווח פרטני'!C1476,גיליון3!$U$12:$X$12,0)))," ", INDEX(גיליון3!$U$13:$X$27,MATCH('דיווח פרטני'!G1476,גיליון3!$T$13:$T$27,0),MATCH('דיווח פרטני'!C1476,גיליון3!$U$12:$X$12,0)))</f>
        <v xml:space="preserve"> </v>
      </c>
      <c r="I1476" s="866"/>
      <c r="J1476" s="866"/>
      <c r="K1476" s="905"/>
    </row>
    <row r="1477" spans="1:11" ht="19" thickBot="1" x14ac:dyDescent="0.5">
      <c r="A1477" s="866"/>
      <c r="B1477" s="866"/>
      <c r="C1477" s="866"/>
      <c r="D1477" s="866"/>
      <c r="E1477" s="867"/>
      <c r="F1477" s="866"/>
      <c r="G1477" s="866"/>
      <c r="H1477" s="869" t="str">
        <f t="array" ref="H1477">IF(ISERROR(INDEX(גיליון3!$U$13:$X$27,MATCH('דיווח פרטני'!G1477,גיליון3!$T$13:$T$27,0),MATCH('דיווח פרטני'!C1477,גיליון3!$U$12:$X$12,0)))," ", INDEX(גיליון3!$U$13:$X$27,MATCH('דיווח פרטני'!G1477,גיליון3!$T$13:$T$27,0),MATCH('דיווח פרטני'!C1477,גיליון3!$U$12:$X$12,0)))</f>
        <v xml:space="preserve"> </v>
      </c>
      <c r="I1477" s="866"/>
      <c r="J1477" s="866"/>
      <c r="K1477" s="905"/>
    </row>
    <row r="1478" spans="1:11" ht="19" thickBot="1" x14ac:dyDescent="0.5">
      <c r="A1478" s="866"/>
      <c r="B1478" s="866"/>
      <c r="C1478" s="866"/>
      <c r="D1478" s="866"/>
      <c r="E1478" s="867"/>
      <c r="F1478" s="866"/>
      <c r="G1478" s="866"/>
      <c r="H1478" s="869" t="str">
        <f t="array" ref="H1478">IF(ISERROR(INDEX(גיליון3!$U$13:$X$27,MATCH('דיווח פרטני'!G1478,גיליון3!$T$13:$T$27,0),MATCH('דיווח פרטני'!C1478,גיליון3!$U$12:$X$12,0)))," ", INDEX(גיליון3!$U$13:$X$27,MATCH('דיווח פרטני'!G1478,גיליון3!$T$13:$T$27,0),MATCH('דיווח פרטני'!C1478,גיליון3!$U$12:$X$12,0)))</f>
        <v xml:space="preserve"> </v>
      </c>
      <c r="I1478" s="866"/>
      <c r="J1478" s="866"/>
      <c r="K1478" s="905"/>
    </row>
    <row r="1479" spans="1:11" ht="19" thickBot="1" x14ac:dyDescent="0.5">
      <c r="A1479" s="866"/>
      <c r="B1479" s="866"/>
      <c r="C1479" s="866"/>
      <c r="D1479" s="866"/>
      <c r="E1479" s="867"/>
      <c r="F1479" s="866"/>
      <c r="G1479" s="866"/>
      <c r="H1479" s="869" t="str">
        <f t="array" ref="H1479">IF(ISERROR(INDEX(גיליון3!$U$13:$X$27,MATCH('דיווח פרטני'!G1479,גיליון3!$T$13:$T$27,0),MATCH('דיווח פרטני'!C1479,גיליון3!$U$12:$X$12,0)))," ", INDEX(גיליון3!$U$13:$X$27,MATCH('דיווח פרטני'!G1479,גיליון3!$T$13:$T$27,0),MATCH('דיווח פרטני'!C1479,גיליון3!$U$12:$X$12,0)))</f>
        <v xml:space="preserve"> </v>
      </c>
      <c r="I1479" s="866"/>
      <c r="J1479" s="866"/>
      <c r="K1479" s="905"/>
    </row>
    <row r="1480" spans="1:11" ht="19" thickBot="1" x14ac:dyDescent="0.5">
      <c r="A1480" s="866"/>
      <c r="B1480" s="866"/>
      <c r="C1480" s="866"/>
      <c r="D1480" s="866"/>
      <c r="E1480" s="867"/>
      <c r="F1480" s="866"/>
      <c r="G1480" s="866"/>
      <c r="H1480" s="869" t="str">
        <f t="array" ref="H1480">IF(ISERROR(INDEX(גיליון3!$U$13:$X$27,MATCH('דיווח פרטני'!G1480,גיליון3!$T$13:$T$27,0),MATCH('דיווח פרטני'!C1480,גיליון3!$U$12:$X$12,0)))," ", INDEX(גיליון3!$U$13:$X$27,MATCH('דיווח פרטני'!G1480,גיליון3!$T$13:$T$27,0),MATCH('דיווח פרטני'!C1480,גיליון3!$U$12:$X$12,0)))</f>
        <v xml:space="preserve"> </v>
      </c>
      <c r="I1480" s="866"/>
      <c r="J1480" s="866"/>
      <c r="K1480" s="905"/>
    </row>
    <row r="1481" spans="1:11" ht="19" thickBot="1" x14ac:dyDescent="0.5">
      <c r="A1481" s="866"/>
      <c r="B1481" s="866"/>
      <c r="C1481" s="866"/>
      <c r="D1481" s="866"/>
      <c r="E1481" s="867"/>
      <c r="F1481" s="866"/>
      <c r="G1481" s="866"/>
      <c r="H1481" s="869" t="str">
        <f t="array" ref="H1481">IF(ISERROR(INDEX(גיליון3!$U$13:$X$27,MATCH('דיווח פרטני'!G1481,גיליון3!$T$13:$T$27,0),MATCH('דיווח פרטני'!C1481,גיליון3!$U$12:$X$12,0)))," ", INDEX(גיליון3!$U$13:$X$27,MATCH('דיווח פרטני'!G1481,גיליון3!$T$13:$T$27,0),MATCH('דיווח פרטני'!C1481,גיליון3!$U$12:$X$12,0)))</f>
        <v xml:space="preserve"> </v>
      </c>
      <c r="I1481" s="866"/>
      <c r="J1481" s="866"/>
      <c r="K1481" s="905"/>
    </row>
    <row r="1482" spans="1:11" ht="19" thickBot="1" x14ac:dyDescent="0.5">
      <c r="A1482" s="866"/>
      <c r="B1482" s="866"/>
      <c r="C1482" s="866"/>
      <c r="D1482" s="866"/>
      <c r="E1482" s="867"/>
      <c r="F1482" s="866"/>
      <c r="G1482" s="866"/>
      <c r="H1482" s="869" t="str">
        <f t="array" ref="H1482">IF(ISERROR(INDEX(גיליון3!$U$13:$X$27,MATCH('דיווח פרטני'!G1482,גיליון3!$T$13:$T$27,0),MATCH('דיווח פרטני'!C1482,גיליון3!$U$12:$X$12,0)))," ", INDEX(גיליון3!$U$13:$X$27,MATCH('דיווח פרטני'!G1482,גיליון3!$T$13:$T$27,0),MATCH('דיווח פרטני'!C1482,גיליון3!$U$12:$X$12,0)))</f>
        <v xml:space="preserve"> </v>
      </c>
      <c r="I1482" s="866"/>
      <c r="J1482" s="866"/>
      <c r="K1482" s="905"/>
    </row>
    <row r="1483" spans="1:11" ht="19" thickBot="1" x14ac:dyDescent="0.5">
      <c r="A1483" s="866"/>
      <c r="B1483" s="866"/>
      <c r="C1483" s="866"/>
      <c r="D1483" s="866"/>
      <c r="E1483" s="867"/>
      <c r="F1483" s="866"/>
      <c r="G1483" s="866"/>
      <c r="H1483" s="869" t="str">
        <f t="array" ref="H1483">IF(ISERROR(INDEX(גיליון3!$U$13:$X$27,MATCH('דיווח פרטני'!G1483,גיליון3!$T$13:$T$27,0),MATCH('דיווח פרטני'!C1483,גיליון3!$U$12:$X$12,0)))," ", INDEX(גיליון3!$U$13:$X$27,MATCH('דיווח פרטני'!G1483,גיליון3!$T$13:$T$27,0),MATCH('דיווח פרטני'!C1483,גיליון3!$U$12:$X$12,0)))</f>
        <v xml:space="preserve"> </v>
      </c>
      <c r="I1483" s="866"/>
      <c r="J1483" s="866"/>
      <c r="K1483" s="905"/>
    </row>
    <row r="1484" spans="1:11" ht="19" thickBot="1" x14ac:dyDescent="0.5">
      <c r="A1484" s="866"/>
      <c r="B1484" s="866"/>
      <c r="C1484" s="866"/>
      <c r="D1484" s="866"/>
      <c r="E1484" s="867"/>
      <c r="F1484" s="866"/>
      <c r="G1484" s="866"/>
      <c r="H1484" s="869" t="str">
        <f t="array" ref="H1484">IF(ISERROR(INDEX(גיליון3!$U$13:$X$27,MATCH('דיווח פרטני'!G1484,גיליון3!$T$13:$T$27,0),MATCH('דיווח פרטני'!C1484,גיליון3!$U$12:$X$12,0)))," ", INDEX(גיליון3!$U$13:$X$27,MATCH('דיווח פרטני'!G1484,גיליון3!$T$13:$T$27,0),MATCH('דיווח פרטני'!C1484,גיליון3!$U$12:$X$12,0)))</f>
        <v xml:space="preserve"> </v>
      </c>
      <c r="I1484" s="866"/>
      <c r="J1484" s="866"/>
      <c r="K1484" s="905"/>
    </row>
    <row r="1485" spans="1:11" ht="19" thickBot="1" x14ac:dyDescent="0.5">
      <c r="A1485" s="866"/>
      <c r="B1485" s="866"/>
      <c r="C1485" s="866"/>
      <c r="D1485" s="866"/>
      <c r="E1485" s="867"/>
      <c r="F1485" s="866"/>
      <c r="G1485" s="866"/>
      <c r="H1485" s="869" t="str">
        <f t="array" ref="H1485">IF(ISERROR(INDEX(גיליון3!$U$13:$X$27,MATCH('דיווח פרטני'!G1485,גיליון3!$T$13:$T$27,0),MATCH('דיווח פרטני'!C1485,גיליון3!$U$12:$X$12,0)))," ", INDEX(גיליון3!$U$13:$X$27,MATCH('דיווח פרטני'!G1485,גיליון3!$T$13:$T$27,0),MATCH('דיווח פרטני'!C1485,גיליון3!$U$12:$X$12,0)))</f>
        <v xml:space="preserve"> </v>
      </c>
      <c r="I1485" s="866"/>
      <c r="J1485" s="866"/>
      <c r="K1485" s="905"/>
    </row>
    <row r="1486" spans="1:11" ht="19" thickBot="1" x14ac:dyDescent="0.5">
      <c r="A1486" s="866"/>
      <c r="B1486" s="866"/>
      <c r="C1486" s="866"/>
      <c r="D1486" s="866"/>
      <c r="E1486" s="867"/>
      <c r="F1486" s="866"/>
      <c r="G1486" s="866"/>
      <c r="H1486" s="869" t="str">
        <f t="array" ref="H1486">IF(ISERROR(INDEX(גיליון3!$U$13:$X$27,MATCH('דיווח פרטני'!G1486,גיליון3!$T$13:$T$27,0),MATCH('דיווח פרטני'!C1486,גיליון3!$U$12:$X$12,0)))," ", INDEX(גיליון3!$U$13:$X$27,MATCH('דיווח פרטני'!G1486,גיליון3!$T$13:$T$27,0),MATCH('דיווח פרטני'!C1486,גיליון3!$U$12:$X$12,0)))</f>
        <v xml:space="preserve"> </v>
      </c>
      <c r="I1486" s="866"/>
      <c r="J1486" s="866"/>
      <c r="K1486" s="905"/>
    </row>
    <row r="1487" spans="1:11" ht="19" thickBot="1" x14ac:dyDescent="0.5">
      <c r="A1487" s="866"/>
      <c r="B1487" s="866"/>
      <c r="C1487" s="866"/>
      <c r="D1487" s="866"/>
      <c r="E1487" s="867"/>
      <c r="F1487" s="866"/>
      <c r="G1487" s="866"/>
      <c r="H1487" s="869" t="str">
        <f t="array" ref="H1487">IF(ISERROR(INDEX(גיליון3!$U$13:$X$27,MATCH('דיווח פרטני'!G1487,גיליון3!$T$13:$T$27,0),MATCH('דיווח פרטני'!C1487,גיליון3!$U$12:$X$12,0)))," ", INDEX(גיליון3!$U$13:$X$27,MATCH('דיווח פרטני'!G1487,גיליון3!$T$13:$T$27,0),MATCH('דיווח פרטני'!C1487,גיליון3!$U$12:$X$12,0)))</f>
        <v xml:space="preserve"> </v>
      </c>
      <c r="I1487" s="866"/>
      <c r="J1487" s="866"/>
      <c r="K1487" s="905"/>
    </row>
    <row r="1488" spans="1:11" ht="19" thickBot="1" x14ac:dyDescent="0.5">
      <c r="A1488" s="866"/>
      <c r="B1488" s="866"/>
      <c r="C1488" s="866"/>
      <c r="D1488" s="866"/>
      <c r="E1488" s="867"/>
      <c r="F1488" s="866"/>
      <c r="G1488" s="866"/>
      <c r="H1488" s="869" t="str">
        <f t="array" ref="H1488">IF(ISERROR(INDEX(גיליון3!$U$13:$X$27,MATCH('דיווח פרטני'!G1488,גיליון3!$T$13:$T$27,0),MATCH('דיווח פרטני'!C1488,גיליון3!$U$12:$X$12,0)))," ", INDEX(גיליון3!$U$13:$X$27,MATCH('דיווח פרטני'!G1488,גיליון3!$T$13:$T$27,0),MATCH('דיווח פרטני'!C1488,גיליון3!$U$12:$X$12,0)))</f>
        <v xml:space="preserve"> </v>
      </c>
      <c r="I1488" s="866"/>
      <c r="J1488" s="866"/>
      <c r="K1488" s="905"/>
    </row>
    <row r="1489" spans="1:11" ht="19" thickBot="1" x14ac:dyDescent="0.5">
      <c r="A1489" s="866"/>
      <c r="B1489" s="866"/>
      <c r="C1489" s="866"/>
      <c r="D1489" s="866"/>
      <c r="E1489" s="867"/>
      <c r="F1489" s="866"/>
      <c r="G1489" s="866"/>
      <c r="H1489" s="869" t="str">
        <f t="array" ref="H1489">IF(ISERROR(INDEX(גיליון3!$U$13:$X$27,MATCH('דיווח פרטני'!G1489,גיליון3!$T$13:$T$27,0),MATCH('דיווח פרטני'!C1489,גיליון3!$U$12:$X$12,0)))," ", INDEX(גיליון3!$U$13:$X$27,MATCH('דיווח פרטני'!G1489,גיליון3!$T$13:$T$27,0),MATCH('דיווח פרטני'!C1489,גיליון3!$U$12:$X$12,0)))</f>
        <v xml:space="preserve"> </v>
      </c>
      <c r="I1489" s="866"/>
      <c r="J1489" s="866"/>
      <c r="K1489" s="905"/>
    </row>
    <row r="1490" spans="1:11" ht="19" thickBot="1" x14ac:dyDescent="0.5">
      <c r="A1490" s="866"/>
      <c r="B1490" s="866"/>
      <c r="C1490" s="866"/>
      <c r="D1490" s="866"/>
      <c r="E1490" s="867"/>
      <c r="F1490" s="866"/>
      <c r="G1490" s="866"/>
      <c r="H1490" s="869" t="str">
        <f t="array" ref="H1490">IF(ISERROR(INDEX(גיליון3!$U$13:$X$27,MATCH('דיווח פרטני'!G1490,גיליון3!$T$13:$T$27,0),MATCH('דיווח פרטני'!C1490,גיליון3!$U$12:$X$12,0)))," ", INDEX(גיליון3!$U$13:$X$27,MATCH('דיווח פרטני'!G1490,גיליון3!$T$13:$T$27,0),MATCH('דיווח פרטני'!C1490,גיליון3!$U$12:$X$12,0)))</f>
        <v xml:space="preserve"> </v>
      </c>
      <c r="I1490" s="866"/>
      <c r="J1490" s="866"/>
      <c r="K1490" s="905"/>
    </row>
    <row r="1491" spans="1:11" ht="19" thickBot="1" x14ac:dyDescent="0.5">
      <c r="A1491" s="866"/>
      <c r="B1491" s="866"/>
      <c r="C1491" s="866"/>
      <c r="D1491" s="866"/>
      <c r="E1491" s="867"/>
      <c r="F1491" s="866"/>
      <c r="G1491" s="866"/>
      <c r="H1491" s="869" t="str">
        <f t="array" ref="H1491">IF(ISERROR(INDEX(גיליון3!$U$13:$X$27,MATCH('דיווח פרטני'!G1491,גיליון3!$T$13:$T$27,0),MATCH('דיווח פרטני'!C1491,גיליון3!$U$12:$X$12,0)))," ", INDEX(גיליון3!$U$13:$X$27,MATCH('דיווח פרטני'!G1491,גיליון3!$T$13:$T$27,0),MATCH('דיווח פרטני'!C1491,גיליון3!$U$12:$X$12,0)))</f>
        <v xml:space="preserve"> </v>
      </c>
      <c r="I1491" s="866"/>
      <c r="J1491" s="866"/>
      <c r="K1491" s="905"/>
    </row>
    <row r="1492" spans="1:11" ht="19" thickBot="1" x14ac:dyDescent="0.5">
      <c r="A1492" s="866"/>
      <c r="B1492" s="866"/>
      <c r="C1492" s="866"/>
      <c r="D1492" s="866"/>
      <c r="E1492" s="867"/>
      <c r="F1492" s="866"/>
      <c r="G1492" s="866"/>
      <c r="H1492" s="869" t="str">
        <f t="array" ref="H1492">IF(ISERROR(INDEX(גיליון3!$U$13:$X$27,MATCH('דיווח פרטני'!G1492,גיליון3!$T$13:$T$27,0),MATCH('דיווח פרטני'!C1492,גיליון3!$U$12:$X$12,0)))," ", INDEX(גיליון3!$U$13:$X$27,MATCH('דיווח פרטני'!G1492,גיליון3!$T$13:$T$27,0),MATCH('דיווח פרטני'!C1492,גיליון3!$U$12:$X$12,0)))</f>
        <v xml:space="preserve"> </v>
      </c>
      <c r="I1492" s="866"/>
      <c r="J1492" s="866"/>
      <c r="K1492" s="905"/>
    </row>
    <row r="1493" spans="1:11" ht="19" thickBot="1" x14ac:dyDescent="0.5">
      <c r="A1493" s="866"/>
      <c r="B1493" s="866"/>
      <c r="C1493" s="866"/>
      <c r="D1493" s="866"/>
      <c r="E1493" s="867"/>
      <c r="F1493" s="866"/>
      <c r="G1493" s="866"/>
      <c r="H1493" s="869" t="str">
        <f t="array" ref="H1493">IF(ISERROR(INDEX(גיליון3!$U$13:$X$27,MATCH('דיווח פרטני'!G1493,גיליון3!$T$13:$T$27,0),MATCH('דיווח פרטני'!C1493,גיליון3!$U$12:$X$12,0)))," ", INDEX(גיליון3!$U$13:$X$27,MATCH('דיווח פרטני'!G1493,גיליון3!$T$13:$T$27,0),MATCH('דיווח פרטני'!C1493,גיליון3!$U$12:$X$12,0)))</f>
        <v xml:space="preserve"> </v>
      </c>
      <c r="I1493" s="866"/>
      <c r="J1493" s="866"/>
      <c r="K1493" s="905"/>
    </row>
    <row r="1494" spans="1:11" ht="19" thickBot="1" x14ac:dyDescent="0.5">
      <c r="A1494" s="866"/>
      <c r="B1494" s="866"/>
      <c r="C1494" s="866"/>
      <c r="D1494" s="866"/>
      <c r="E1494" s="867"/>
      <c r="F1494" s="866"/>
      <c r="G1494" s="866"/>
      <c r="H1494" s="869" t="str">
        <f t="array" ref="H1494">IF(ISERROR(INDEX(גיליון3!$U$13:$X$27,MATCH('דיווח פרטני'!G1494,גיליון3!$T$13:$T$27,0),MATCH('דיווח פרטני'!C1494,גיליון3!$U$12:$X$12,0)))," ", INDEX(גיליון3!$U$13:$X$27,MATCH('דיווח פרטני'!G1494,גיליון3!$T$13:$T$27,0),MATCH('דיווח פרטני'!C1494,גיליון3!$U$12:$X$12,0)))</f>
        <v xml:space="preserve"> </v>
      </c>
      <c r="I1494" s="866"/>
      <c r="J1494" s="866"/>
      <c r="K1494" s="905"/>
    </row>
    <row r="1495" spans="1:11" ht="19" thickBot="1" x14ac:dyDescent="0.5">
      <c r="A1495" s="866"/>
      <c r="B1495" s="866"/>
      <c r="C1495" s="866"/>
      <c r="D1495" s="866"/>
      <c r="E1495" s="867"/>
      <c r="F1495" s="866"/>
      <c r="G1495" s="866"/>
      <c r="H1495" s="869" t="str">
        <f t="array" ref="H1495">IF(ISERROR(INDEX(גיליון3!$U$13:$X$27,MATCH('דיווח פרטני'!G1495,גיליון3!$T$13:$T$27,0),MATCH('דיווח פרטני'!C1495,גיליון3!$U$12:$X$12,0)))," ", INDEX(גיליון3!$U$13:$X$27,MATCH('דיווח פרטני'!G1495,גיליון3!$T$13:$T$27,0),MATCH('דיווח פרטני'!C1495,גיליון3!$U$12:$X$12,0)))</f>
        <v xml:space="preserve"> </v>
      </c>
      <c r="I1495" s="866"/>
      <c r="J1495" s="866"/>
      <c r="K1495" s="905"/>
    </row>
    <row r="1496" spans="1:11" ht="19" thickBot="1" x14ac:dyDescent="0.5">
      <c r="A1496" s="866"/>
      <c r="B1496" s="866"/>
      <c r="C1496" s="866"/>
      <c r="D1496" s="866"/>
      <c r="E1496" s="867"/>
      <c r="F1496" s="866"/>
      <c r="G1496" s="866"/>
      <c r="H1496" s="869" t="str">
        <f t="array" ref="H1496">IF(ISERROR(INDEX(גיליון3!$U$13:$X$27,MATCH('דיווח פרטני'!G1496,גיליון3!$T$13:$T$27,0),MATCH('דיווח פרטני'!C1496,גיליון3!$U$12:$X$12,0)))," ", INDEX(גיליון3!$U$13:$X$27,MATCH('דיווח פרטני'!G1496,גיליון3!$T$13:$T$27,0),MATCH('דיווח פרטני'!C1496,גיליון3!$U$12:$X$12,0)))</f>
        <v xml:space="preserve"> </v>
      </c>
      <c r="I1496" s="866"/>
      <c r="J1496" s="866"/>
      <c r="K1496" s="905"/>
    </row>
    <row r="1497" spans="1:11" ht="19" thickBot="1" x14ac:dyDescent="0.5">
      <c r="A1497" s="866"/>
      <c r="B1497" s="866"/>
      <c r="C1497" s="866"/>
      <c r="D1497" s="866"/>
      <c r="E1497" s="867"/>
      <c r="F1497" s="866"/>
      <c r="G1497" s="866"/>
      <c r="H1497" s="869" t="str">
        <f t="array" ref="H1497">IF(ISERROR(INDEX(גיליון3!$U$13:$X$27,MATCH('דיווח פרטני'!G1497,גיליון3!$T$13:$T$27,0),MATCH('דיווח פרטני'!C1497,גיליון3!$U$12:$X$12,0)))," ", INDEX(גיליון3!$U$13:$X$27,MATCH('דיווח פרטני'!G1497,גיליון3!$T$13:$T$27,0),MATCH('דיווח פרטני'!C1497,גיליון3!$U$12:$X$12,0)))</f>
        <v xml:space="preserve"> </v>
      </c>
      <c r="I1497" s="866"/>
      <c r="J1497" s="866"/>
      <c r="K1497" s="905"/>
    </row>
    <row r="1498" spans="1:11" ht="19" thickBot="1" x14ac:dyDescent="0.5">
      <c r="A1498" s="866"/>
      <c r="B1498" s="866"/>
      <c r="C1498" s="866"/>
      <c r="D1498" s="866"/>
      <c r="E1498" s="867"/>
      <c r="F1498" s="866"/>
      <c r="G1498" s="866"/>
      <c r="H1498" s="869" t="str">
        <f t="array" ref="H1498">IF(ISERROR(INDEX(גיליון3!$U$13:$X$27,MATCH('דיווח פרטני'!G1498,גיליון3!$T$13:$T$27,0),MATCH('דיווח פרטני'!C1498,גיליון3!$U$12:$X$12,0)))," ", INDEX(גיליון3!$U$13:$X$27,MATCH('דיווח פרטני'!G1498,גיליון3!$T$13:$T$27,0),MATCH('דיווח פרטני'!C1498,גיליון3!$U$12:$X$12,0)))</f>
        <v xml:space="preserve"> </v>
      </c>
      <c r="I1498" s="866"/>
      <c r="J1498" s="866"/>
      <c r="K1498" s="905"/>
    </row>
    <row r="1499" spans="1:11" ht="19" thickBot="1" x14ac:dyDescent="0.5">
      <c r="A1499" s="866"/>
      <c r="B1499" s="866"/>
      <c r="C1499" s="866"/>
      <c r="D1499" s="866"/>
      <c r="E1499" s="867"/>
      <c r="F1499" s="866"/>
      <c r="G1499" s="866"/>
      <c r="H1499" s="869" t="str">
        <f t="array" ref="H1499">IF(ISERROR(INDEX(גיליון3!$U$13:$X$27,MATCH('דיווח פרטני'!G1499,גיליון3!$T$13:$T$27,0),MATCH('דיווח פרטני'!C1499,גיליון3!$U$12:$X$12,0)))," ", INDEX(גיליון3!$U$13:$X$27,MATCH('דיווח פרטני'!G1499,גיליון3!$T$13:$T$27,0),MATCH('דיווח פרטני'!C1499,גיליון3!$U$12:$X$12,0)))</f>
        <v xml:space="preserve"> </v>
      </c>
      <c r="I1499" s="866"/>
      <c r="J1499" s="866"/>
      <c r="K1499" s="905"/>
    </row>
    <row r="1500" spans="1:11" ht="19" thickBot="1" x14ac:dyDescent="0.5">
      <c r="A1500" s="866"/>
      <c r="B1500" s="866"/>
      <c r="C1500" s="866"/>
      <c r="D1500" s="866"/>
      <c r="E1500" s="867"/>
      <c r="F1500" s="866"/>
      <c r="G1500" s="866"/>
      <c r="H1500" s="869" t="str">
        <f t="array" ref="H1500">IF(ISERROR(INDEX(גיליון3!$U$13:$X$27,MATCH('דיווח פרטני'!G1500,גיליון3!$T$13:$T$27,0),MATCH('דיווח פרטני'!C1500,גיליון3!$U$12:$X$12,0)))," ", INDEX(גיליון3!$U$13:$X$27,MATCH('דיווח פרטני'!G1500,גיליון3!$T$13:$T$27,0),MATCH('דיווח פרטני'!C1500,גיליון3!$U$12:$X$12,0)))</f>
        <v xml:space="preserve"> </v>
      </c>
      <c r="I1500" s="866"/>
      <c r="J1500" s="866"/>
      <c r="K1500" s="905"/>
    </row>
    <row r="1501" spans="1:11" ht="19" thickBot="1" x14ac:dyDescent="0.5">
      <c r="A1501" s="866"/>
      <c r="B1501" s="866"/>
      <c r="C1501" s="866"/>
      <c r="D1501" s="866"/>
      <c r="E1501" s="867"/>
      <c r="F1501" s="866"/>
      <c r="G1501" s="866"/>
      <c r="H1501" s="869" t="str">
        <f t="array" ref="H1501">IF(ISERROR(INDEX(גיליון3!$U$13:$X$27,MATCH('דיווח פרטני'!G1501,גיליון3!$T$13:$T$27,0),MATCH('דיווח פרטני'!C1501,גיליון3!$U$12:$X$12,0)))," ", INDEX(גיליון3!$U$13:$X$27,MATCH('דיווח פרטני'!G1501,גיליון3!$T$13:$T$27,0),MATCH('דיווח פרטני'!C1501,גיליון3!$U$12:$X$12,0)))</f>
        <v xml:space="preserve"> </v>
      </c>
      <c r="I1501" s="866"/>
      <c r="J1501" s="866"/>
      <c r="K1501" s="905"/>
    </row>
    <row r="1502" spans="1:11" ht="19" thickBot="1" x14ac:dyDescent="0.5">
      <c r="A1502" s="866"/>
      <c r="B1502" s="866"/>
      <c r="C1502" s="866"/>
      <c r="D1502" s="866"/>
      <c r="E1502" s="867"/>
      <c r="F1502" s="866"/>
      <c r="G1502" s="866"/>
      <c r="H1502" s="869" t="str">
        <f t="array" ref="H1502">IF(ISERROR(INDEX(גיליון3!$U$13:$X$27,MATCH('דיווח פרטני'!G1502,גיליון3!$T$13:$T$27,0),MATCH('דיווח פרטני'!C1502,גיליון3!$U$12:$X$12,0)))," ", INDEX(גיליון3!$U$13:$X$27,MATCH('דיווח פרטני'!G1502,גיליון3!$T$13:$T$27,0),MATCH('דיווח פרטני'!C1502,גיליון3!$U$12:$X$12,0)))</f>
        <v xml:space="preserve"> </v>
      </c>
      <c r="I1502" s="866"/>
      <c r="J1502" s="866"/>
      <c r="K1502" s="905"/>
    </row>
    <row r="1503" spans="1:11" ht="19" thickBot="1" x14ac:dyDescent="0.5">
      <c r="A1503" s="866"/>
      <c r="B1503" s="866"/>
      <c r="C1503" s="866"/>
      <c r="D1503" s="866"/>
      <c r="E1503" s="867"/>
      <c r="F1503" s="866"/>
      <c r="G1503" s="866"/>
      <c r="H1503" s="869" t="str">
        <f t="array" ref="H1503">IF(ISERROR(INDEX(גיליון3!$U$13:$X$27,MATCH('דיווח פרטני'!G1503,גיליון3!$T$13:$T$27,0),MATCH('דיווח פרטני'!C1503,גיליון3!$U$12:$X$12,0)))," ", INDEX(גיליון3!$U$13:$X$27,MATCH('דיווח פרטני'!G1503,גיליון3!$T$13:$T$27,0),MATCH('דיווח פרטני'!C1503,גיליון3!$U$12:$X$12,0)))</f>
        <v xml:space="preserve"> </v>
      </c>
      <c r="I1503" s="866"/>
      <c r="J1503" s="866"/>
      <c r="K1503" s="905"/>
    </row>
    <row r="1504" spans="1:11" ht="19" thickBot="1" x14ac:dyDescent="0.5">
      <c r="A1504" s="866"/>
      <c r="B1504" s="866"/>
      <c r="C1504" s="866"/>
      <c r="D1504" s="866"/>
      <c r="E1504" s="867"/>
      <c r="F1504" s="866"/>
      <c r="G1504" s="866"/>
      <c r="H1504" s="869" t="str">
        <f t="array" ref="H1504">IF(ISERROR(INDEX(גיליון3!$U$13:$X$27,MATCH('דיווח פרטני'!G1504,גיליון3!$T$13:$T$27,0),MATCH('דיווח פרטני'!C1504,גיליון3!$U$12:$X$12,0)))," ", INDEX(גיליון3!$U$13:$X$27,MATCH('דיווח פרטני'!G1504,גיליון3!$T$13:$T$27,0),MATCH('דיווח פרטני'!C1504,גיליון3!$U$12:$X$12,0)))</f>
        <v xml:space="preserve"> </v>
      </c>
      <c r="I1504" s="866"/>
      <c r="J1504" s="866"/>
      <c r="K1504" s="905"/>
    </row>
    <row r="1505" spans="1:11" ht="19" thickBot="1" x14ac:dyDescent="0.5">
      <c r="A1505" s="866"/>
      <c r="B1505" s="866"/>
      <c r="C1505" s="866"/>
      <c r="D1505" s="866"/>
      <c r="E1505" s="867"/>
      <c r="F1505" s="866"/>
      <c r="G1505" s="866"/>
      <c r="H1505" s="869" t="str">
        <f t="array" ref="H1505">IF(ISERROR(INDEX(גיליון3!$U$13:$X$27,MATCH('דיווח פרטני'!G1505,גיליון3!$T$13:$T$27,0),MATCH('דיווח פרטני'!C1505,גיליון3!$U$12:$X$12,0)))," ", INDEX(גיליון3!$U$13:$X$27,MATCH('דיווח פרטני'!G1505,גיליון3!$T$13:$T$27,0),MATCH('דיווח פרטני'!C1505,גיליון3!$U$12:$X$12,0)))</f>
        <v xml:space="preserve"> </v>
      </c>
      <c r="I1505" s="866"/>
      <c r="J1505" s="866"/>
      <c r="K1505" s="905"/>
    </row>
    <row r="1506" spans="1:11" ht="19" thickBot="1" x14ac:dyDescent="0.5">
      <c r="A1506" s="866"/>
      <c r="B1506" s="866"/>
      <c r="C1506" s="866"/>
      <c r="D1506" s="866"/>
      <c r="E1506" s="867"/>
      <c r="F1506" s="866"/>
      <c r="G1506" s="866"/>
      <c r="H1506" s="869" t="str">
        <f t="array" ref="H1506">IF(ISERROR(INDEX(גיליון3!$U$13:$X$27,MATCH('דיווח פרטני'!G1506,גיליון3!$T$13:$T$27,0),MATCH('דיווח פרטני'!C1506,גיליון3!$U$12:$X$12,0)))," ", INDEX(גיליון3!$U$13:$X$27,MATCH('דיווח פרטני'!G1506,גיליון3!$T$13:$T$27,0),MATCH('דיווח פרטני'!C1506,גיליון3!$U$12:$X$12,0)))</f>
        <v xml:space="preserve"> </v>
      </c>
      <c r="I1506" s="866"/>
      <c r="J1506" s="866"/>
      <c r="K1506" s="905"/>
    </row>
    <row r="1507" spans="1:11" ht="19" thickBot="1" x14ac:dyDescent="0.5">
      <c r="A1507" s="866"/>
      <c r="B1507" s="866"/>
      <c r="C1507" s="866"/>
      <c r="D1507" s="866"/>
      <c r="E1507" s="867"/>
      <c r="F1507" s="866"/>
      <c r="G1507" s="866"/>
      <c r="H1507" s="869" t="str">
        <f t="array" ref="H1507">IF(ISERROR(INDEX(גיליון3!$U$13:$X$27,MATCH('דיווח פרטני'!G1507,גיליון3!$T$13:$T$27,0),MATCH('דיווח פרטני'!C1507,גיליון3!$U$12:$X$12,0)))," ", INDEX(גיליון3!$U$13:$X$27,MATCH('דיווח פרטני'!G1507,גיליון3!$T$13:$T$27,0),MATCH('דיווח פרטני'!C1507,גיליון3!$U$12:$X$12,0)))</f>
        <v xml:space="preserve"> </v>
      </c>
      <c r="I1507" s="866"/>
      <c r="J1507" s="866"/>
      <c r="K1507" s="905"/>
    </row>
    <row r="1508" spans="1:11" ht="19" thickBot="1" x14ac:dyDescent="0.5">
      <c r="A1508" s="866"/>
      <c r="B1508" s="866"/>
      <c r="C1508" s="866"/>
      <c r="D1508" s="866"/>
      <c r="E1508" s="867"/>
      <c r="F1508" s="866"/>
      <c r="G1508" s="866"/>
      <c r="H1508" s="869" t="str">
        <f t="array" ref="H1508">IF(ISERROR(INDEX(גיליון3!$U$13:$X$27,MATCH('דיווח פרטני'!G1508,גיליון3!$T$13:$T$27,0),MATCH('דיווח פרטני'!C1508,גיליון3!$U$12:$X$12,0)))," ", INDEX(גיליון3!$U$13:$X$27,MATCH('דיווח פרטני'!G1508,גיליון3!$T$13:$T$27,0),MATCH('דיווח פרטני'!C1508,גיליון3!$U$12:$X$12,0)))</f>
        <v xml:space="preserve"> </v>
      </c>
      <c r="I1508" s="866"/>
      <c r="J1508" s="866"/>
      <c r="K1508" s="905"/>
    </row>
    <row r="1509" spans="1:11" ht="19" thickBot="1" x14ac:dyDescent="0.5">
      <c r="A1509" s="866"/>
      <c r="B1509" s="866"/>
      <c r="C1509" s="866"/>
      <c r="D1509" s="866"/>
      <c r="E1509" s="867"/>
      <c r="F1509" s="866"/>
      <c r="G1509" s="866"/>
      <c r="H1509" s="869" t="str">
        <f t="array" ref="H1509">IF(ISERROR(INDEX(גיליון3!$U$13:$X$27,MATCH('דיווח פרטני'!G1509,גיליון3!$T$13:$T$27,0),MATCH('דיווח פרטני'!C1509,גיליון3!$U$12:$X$12,0)))," ", INDEX(גיליון3!$U$13:$X$27,MATCH('דיווח פרטני'!G1509,גיליון3!$T$13:$T$27,0),MATCH('דיווח פרטני'!C1509,גיליון3!$U$12:$X$12,0)))</f>
        <v xml:space="preserve"> </v>
      </c>
      <c r="I1509" s="866"/>
      <c r="J1509" s="866"/>
      <c r="K1509" s="905"/>
    </row>
    <row r="1510" spans="1:11" ht="19" thickBot="1" x14ac:dyDescent="0.5">
      <c r="A1510" s="866"/>
      <c r="B1510" s="866"/>
      <c r="C1510" s="866"/>
      <c r="D1510" s="866"/>
      <c r="E1510" s="867"/>
      <c r="F1510" s="866"/>
      <c r="G1510" s="866"/>
      <c r="H1510" s="869" t="str">
        <f t="array" ref="H1510">IF(ISERROR(INDEX(גיליון3!$U$13:$X$27,MATCH('דיווח פרטני'!G1510,גיליון3!$T$13:$T$27,0),MATCH('דיווח פרטני'!C1510,גיליון3!$U$12:$X$12,0)))," ", INDEX(גיליון3!$U$13:$X$27,MATCH('דיווח פרטני'!G1510,גיליון3!$T$13:$T$27,0),MATCH('דיווח פרטני'!C1510,גיליון3!$U$12:$X$12,0)))</f>
        <v xml:space="preserve"> </v>
      </c>
      <c r="I1510" s="866"/>
      <c r="J1510" s="866"/>
      <c r="K1510" s="905"/>
    </row>
    <row r="1511" spans="1:11" ht="19" thickBot="1" x14ac:dyDescent="0.5">
      <c r="A1511" s="866"/>
      <c r="B1511" s="866"/>
      <c r="C1511" s="866"/>
      <c r="D1511" s="866"/>
      <c r="E1511" s="867"/>
      <c r="F1511" s="866"/>
      <c r="G1511" s="866"/>
      <c r="H1511" s="869" t="str">
        <f t="array" ref="H1511">IF(ISERROR(INDEX(גיליון3!$U$13:$X$27,MATCH('דיווח פרטני'!G1511,גיליון3!$T$13:$T$27,0),MATCH('דיווח פרטני'!C1511,גיליון3!$U$12:$X$12,0)))," ", INDEX(גיליון3!$U$13:$X$27,MATCH('דיווח פרטני'!G1511,גיליון3!$T$13:$T$27,0),MATCH('דיווח פרטני'!C1511,גיליון3!$U$12:$X$12,0)))</f>
        <v xml:space="preserve"> </v>
      </c>
      <c r="I1511" s="866"/>
      <c r="J1511" s="866"/>
      <c r="K1511" s="905"/>
    </row>
    <row r="1512" spans="1:11" ht="19" thickBot="1" x14ac:dyDescent="0.5">
      <c r="A1512" s="866"/>
      <c r="B1512" s="866"/>
      <c r="C1512" s="866"/>
      <c r="D1512" s="866"/>
      <c r="E1512" s="867"/>
      <c r="F1512" s="866"/>
      <c r="G1512" s="866"/>
      <c r="H1512" s="869" t="str">
        <f t="array" ref="H1512">IF(ISERROR(INDEX(גיליון3!$U$13:$X$27,MATCH('דיווח פרטני'!G1512,גיליון3!$T$13:$T$27,0),MATCH('דיווח פרטני'!C1512,גיליון3!$U$12:$X$12,0)))," ", INDEX(גיליון3!$U$13:$X$27,MATCH('דיווח פרטני'!G1512,גיליון3!$T$13:$T$27,0),MATCH('דיווח פרטני'!C1512,גיליון3!$U$12:$X$12,0)))</f>
        <v xml:space="preserve"> </v>
      </c>
      <c r="I1512" s="866"/>
      <c r="J1512" s="866"/>
      <c r="K1512" s="905"/>
    </row>
    <row r="1513" spans="1:11" ht="19" thickBot="1" x14ac:dyDescent="0.5">
      <c r="A1513" s="866"/>
      <c r="B1513" s="866"/>
      <c r="C1513" s="866"/>
      <c r="D1513" s="866"/>
      <c r="E1513" s="867"/>
      <c r="F1513" s="866"/>
      <c r="G1513" s="866"/>
      <c r="H1513" s="869" t="str">
        <f t="array" ref="H1513">IF(ISERROR(INDEX(גיליון3!$U$13:$X$27,MATCH('דיווח פרטני'!G1513,גיליון3!$T$13:$T$27,0),MATCH('דיווח פרטני'!C1513,גיליון3!$U$12:$X$12,0)))," ", INDEX(גיליון3!$U$13:$X$27,MATCH('דיווח פרטני'!G1513,גיליון3!$T$13:$T$27,0),MATCH('דיווח פרטני'!C1513,גיליון3!$U$12:$X$12,0)))</f>
        <v xml:space="preserve"> </v>
      </c>
      <c r="I1513" s="866"/>
      <c r="J1513" s="866"/>
      <c r="K1513" s="905"/>
    </row>
    <row r="1514" spans="1:11" ht="19" thickBot="1" x14ac:dyDescent="0.5">
      <c r="A1514" s="866"/>
      <c r="B1514" s="866"/>
      <c r="C1514" s="866"/>
      <c r="D1514" s="866"/>
      <c r="E1514" s="867"/>
      <c r="F1514" s="866"/>
      <c r="G1514" s="866"/>
      <c r="H1514" s="869" t="str">
        <f t="array" ref="H1514">IF(ISERROR(INDEX(גיליון3!$U$13:$X$27,MATCH('דיווח פרטני'!G1514,גיליון3!$T$13:$T$27,0),MATCH('דיווח פרטני'!C1514,גיליון3!$U$12:$X$12,0)))," ", INDEX(גיליון3!$U$13:$X$27,MATCH('דיווח פרטני'!G1514,גיליון3!$T$13:$T$27,0),MATCH('דיווח פרטני'!C1514,גיליון3!$U$12:$X$12,0)))</f>
        <v xml:space="preserve"> </v>
      </c>
      <c r="I1514" s="866"/>
      <c r="J1514" s="866"/>
      <c r="K1514" s="905"/>
    </row>
    <row r="1515" spans="1:11" ht="19" thickBot="1" x14ac:dyDescent="0.5">
      <c r="A1515" s="866"/>
      <c r="B1515" s="866"/>
      <c r="C1515" s="866"/>
      <c r="D1515" s="866"/>
      <c r="E1515" s="867"/>
      <c r="F1515" s="866"/>
      <c r="G1515" s="866"/>
      <c r="H1515" s="869" t="str">
        <f t="array" ref="H1515">IF(ISERROR(INDEX(גיליון3!$U$13:$X$27,MATCH('דיווח פרטני'!G1515,גיליון3!$T$13:$T$27,0),MATCH('דיווח פרטני'!C1515,גיליון3!$U$12:$X$12,0)))," ", INDEX(גיליון3!$U$13:$X$27,MATCH('דיווח פרטני'!G1515,גיליון3!$T$13:$T$27,0),MATCH('דיווח פרטני'!C1515,גיליון3!$U$12:$X$12,0)))</f>
        <v xml:space="preserve"> </v>
      </c>
      <c r="I1515" s="866"/>
      <c r="J1515" s="866"/>
      <c r="K1515" s="905"/>
    </row>
    <row r="1516" spans="1:11" ht="19" thickBot="1" x14ac:dyDescent="0.5">
      <c r="A1516" s="866"/>
      <c r="B1516" s="866"/>
      <c r="C1516" s="866"/>
      <c r="D1516" s="866"/>
      <c r="E1516" s="867"/>
      <c r="F1516" s="866"/>
      <c r="G1516" s="866"/>
      <c r="H1516" s="869" t="str">
        <f t="array" ref="H1516">IF(ISERROR(INDEX(גיליון3!$U$13:$X$27,MATCH('דיווח פרטני'!G1516,גיליון3!$T$13:$T$27,0),MATCH('דיווח פרטני'!C1516,גיליון3!$U$12:$X$12,0)))," ", INDEX(גיליון3!$U$13:$X$27,MATCH('דיווח פרטני'!G1516,גיליון3!$T$13:$T$27,0),MATCH('דיווח פרטני'!C1516,גיליון3!$U$12:$X$12,0)))</f>
        <v xml:space="preserve"> </v>
      </c>
      <c r="I1516" s="866"/>
      <c r="J1516" s="866"/>
      <c r="K1516" s="905"/>
    </row>
    <row r="1517" spans="1:11" ht="19" thickBot="1" x14ac:dyDescent="0.5">
      <c r="A1517" s="866"/>
      <c r="B1517" s="866"/>
      <c r="C1517" s="866"/>
      <c r="D1517" s="866"/>
      <c r="E1517" s="867"/>
      <c r="F1517" s="866"/>
      <c r="G1517" s="866"/>
      <c r="H1517" s="869" t="str">
        <f t="array" ref="H1517">IF(ISERROR(INDEX(גיליון3!$U$13:$X$27,MATCH('דיווח פרטני'!G1517,גיליון3!$T$13:$T$27,0),MATCH('דיווח פרטני'!C1517,גיליון3!$U$12:$X$12,0)))," ", INDEX(גיליון3!$U$13:$X$27,MATCH('דיווח פרטני'!G1517,גיליון3!$T$13:$T$27,0),MATCH('דיווח פרטני'!C1517,גיליון3!$U$12:$X$12,0)))</f>
        <v xml:space="preserve"> </v>
      </c>
      <c r="I1517" s="866"/>
      <c r="J1517" s="866"/>
      <c r="K1517" s="905"/>
    </row>
    <row r="1518" spans="1:11" ht="19" thickBot="1" x14ac:dyDescent="0.5">
      <c r="A1518" s="866"/>
      <c r="B1518" s="866"/>
      <c r="C1518" s="866"/>
      <c r="D1518" s="866"/>
      <c r="E1518" s="867"/>
      <c r="F1518" s="866"/>
      <c r="G1518" s="866"/>
      <c r="H1518" s="869" t="str">
        <f t="array" ref="H1518">IF(ISERROR(INDEX(גיליון3!$U$13:$X$27,MATCH('דיווח פרטני'!G1518,גיליון3!$T$13:$T$27,0),MATCH('דיווח פרטני'!C1518,גיליון3!$U$12:$X$12,0)))," ", INDEX(גיליון3!$U$13:$X$27,MATCH('דיווח פרטני'!G1518,גיליון3!$T$13:$T$27,0),MATCH('דיווח פרטני'!C1518,גיליון3!$U$12:$X$12,0)))</f>
        <v xml:space="preserve"> </v>
      </c>
      <c r="I1518" s="866"/>
      <c r="J1518" s="866"/>
      <c r="K1518" s="905"/>
    </row>
    <row r="1519" spans="1:11" ht="19" thickBot="1" x14ac:dyDescent="0.5">
      <c r="A1519" s="866"/>
      <c r="B1519" s="866"/>
      <c r="C1519" s="866"/>
      <c r="D1519" s="866"/>
      <c r="E1519" s="867"/>
      <c r="F1519" s="866"/>
      <c r="G1519" s="866"/>
      <c r="H1519" s="869" t="str">
        <f t="array" ref="H1519">IF(ISERROR(INDEX(גיליון3!$U$13:$X$27,MATCH('דיווח פרטני'!G1519,גיליון3!$T$13:$T$27,0),MATCH('דיווח פרטני'!C1519,גיליון3!$U$12:$X$12,0)))," ", INDEX(גיליון3!$U$13:$X$27,MATCH('דיווח פרטני'!G1519,גיליון3!$T$13:$T$27,0),MATCH('דיווח פרטני'!C1519,גיליון3!$U$12:$X$12,0)))</f>
        <v xml:space="preserve"> </v>
      </c>
      <c r="I1519" s="866"/>
      <c r="J1519" s="866"/>
      <c r="K1519" s="905"/>
    </row>
    <row r="1520" spans="1:11" ht="19" thickBot="1" x14ac:dyDescent="0.5">
      <c r="A1520" s="866"/>
      <c r="B1520" s="866"/>
      <c r="C1520" s="866"/>
      <c r="D1520" s="866"/>
      <c r="E1520" s="867"/>
      <c r="F1520" s="866"/>
      <c r="G1520" s="866"/>
      <c r="H1520" s="869" t="str">
        <f t="array" ref="H1520">IF(ISERROR(INDEX(גיליון3!$U$13:$X$27,MATCH('דיווח פרטני'!G1520,גיליון3!$T$13:$T$27,0),MATCH('דיווח פרטני'!C1520,גיליון3!$U$12:$X$12,0)))," ", INDEX(גיליון3!$U$13:$X$27,MATCH('דיווח פרטני'!G1520,גיליון3!$T$13:$T$27,0),MATCH('דיווח פרטני'!C1520,גיליון3!$U$12:$X$12,0)))</f>
        <v xml:space="preserve"> </v>
      </c>
      <c r="I1520" s="866"/>
      <c r="J1520" s="866"/>
      <c r="K1520" s="905"/>
    </row>
    <row r="1521" spans="1:11" ht="19" thickBot="1" x14ac:dyDescent="0.5">
      <c r="A1521" s="866"/>
      <c r="B1521" s="866"/>
      <c r="C1521" s="866"/>
      <c r="D1521" s="866"/>
      <c r="E1521" s="867"/>
      <c r="F1521" s="866"/>
      <c r="G1521" s="866"/>
      <c r="H1521" s="869" t="str">
        <f t="array" ref="H1521">IF(ISERROR(INDEX(גיליון3!$U$13:$X$27,MATCH('דיווח פרטני'!G1521,גיליון3!$T$13:$T$27,0),MATCH('דיווח פרטני'!C1521,גיליון3!$U$12:$X$12,0)))," ", INDEX(גיליון3!$U$13:$X$27,MATCH('דיווח פרטני'!G1521,גיליון3!$T$13:$T$27,0),MATCH('דיווח פרטני'!C1521,גיליון3!$U$12:$X$12,0)))</f>
        <v xml:space="preserve"> </v>
      </c>
      <c r="I1521" s="866"/>
      <c r="J1521" s="866"/>
      <c r="K1521" s="905"/>
    </row>
    <row r="1522" spans="1:11" ht="19" thickBot="1" x14ac:dyDescent="0.5">
      <c r="A1522" s="866"/>
      <c r="B1522" s="866"/>
      <c r="C1522" s="866"/>
      <c r="D1522" s="866"/>
      <c r="E1522" s="867"/>
      <c r="F1522" s="866"/>
      <c r="G1522" s="866"/>
      <c r="H1522" s="869" t="str">
        <f t="array" ref="H1522">IF(ISERROR(INDEX(גיליון3!$U$13:$X$27,MATCH('דיווח פרטני'!G1522,גיליון3!$T$13:$T$27,0),MATCH('דיווח פרטני'!C1522,גיליון3!$U$12:$X$12,0)))," ", INDEX(גיליון3!$U$13:$X$27,MATCH('דיווח פרטני'!G1522,גיליון3!$T$13:$T$27,0),MATCH('דיווח פרטני'!C1522,גיליון3!$U$12:$X$12,0)))</f>
        <v xml:space="preserve"> </v>
      </c>
      <c r="I1522" s="866"/>
      <c r="J1522" s="866"/>
      <c r="K1522" s="905"/>
    </row>
    <row r="1523" spans="1:11" ht="19" thickBot="1" x14ac:dyDescent="0.5">
      <c r="A1523" s="866"/>
      <c r="B1523" s="866"/>
      <c r="C1523" s="866"/>
      <c r="D1523" s="866"/>
      <c r="E1523" s="867"/>
      <c r="F1523" s="866"/>
      <c r="G1523" s="866"/>
      <c r="H1523" s="869" t="str">
        <f t="array" ref="H1523">IF(ISERROR(INDEX(גיליון3!$U$13:$X$27,MATCH('דיווח פרטני'!G1523,גיליון3!$T$13:$T$27,0),MATCH('דיווח פרטני'!C1523,גיליון3!$U$12:$X$12,0)))," ", INDEX(גיליון3!$U$13:$X$27,MATCH('דיווח פרטני'!G1523,גיליון3!$T$13:$T$27,0),MATCH('דיווח פרטני'!C1523,גיליון3!$U$12:$X$12,0)))</f>
        <v xml:space="preserve"> </v>
      </c>
      <c r="I1523" s="866"/>
      <c r="J1523" s="866"/>
      <c r="K1523" s="905"/>
    </row>
    <row r="1524" spans="1:11" ht="19" thickBot="1" x14ac:dyDescent="0.5">
      <c r="A1524" s="866"/>
      <c r="B1524" s="866"/>
      <c r="C1524" s="866"/>
      <c r="D1524" s="866"/>
      <c r="E1524" s="867"/>
      <c r="F1524" s="866"/>
      <c r="G1524" s="866"/>
      <c r="H1524" s="869" t="str">
        <f t="array" ref="H1524">IF(ISERROR(INDEX(גיליון3!$U$13:$X$27,MATCH('דיווח פרטני'!G1524,גיליון3!$T$13:$T$27,0),MATCH('דיווח פרטני'!C1524,גיליון3!$U$12:$X$12,0)))," ", INDEX(גיליון3!$U$13:$X$27,MATCH('דיווח פרטני'!G1524,גיליון3!$T$13:$T$27,0),MATCH('דיווח פרטני'!C1524,גיליון3!$U$12:$X$12,0)))</f>
        <v xml:space="preserve"> </v>
      </c>
      <c r="I1524" s="866"/>
      <c r="J1524" s="866"/>
      <c r="K1524" s="905"/>
    </row>
    <row r="1525" spans="1:11" ht="19" thickBot="1" x14ac:dyDescent="0.5">
      <c r="A1525" s="866"/>
      <c r="B1525" s="866"/>
      <c r="C1525" s="866"/>
      <c r="D1525" s="866"/>
      <c r="E1525" s="867"/>
      <c r="F1525" s="866"/>
      <c r="G1525" s="866"/>
      <c r="H1525" s="869" t="str">
        <f t="array" ref="H1525">IF(ISERROR(INDEX(גיליון3!$U$13:$X$27,MATCH('דיווח פרטני'!G1525,גיליון3!$T$13:$T$27,0),MATCH('דיווח פרטני'!C1525,גיליון3!$U$12:$X$12,0)))," ", INDEX(גיליון3!$U$13:$X$27,MATCH('דיווח פרטני'!G1525,גיליון3!$T$13:$T$27,0),MATCH('דיווח פרטני'!C1525,גיליון3!$U$12:$X$12,0)))</f>
        <v xml:space="preserve"> </v>
      </c>
      <c r="I1525" s="866"/>
      <c r="J1525" s="866"/>
      <c r="K1525" s="905"/>
    </row>
    <row r="1526" spans="1:11" ht="19" thickBot="1" x14ac:dyDescent="0.5">
      <c r="A1526" s="866"/>
      <c r="B1526" s="866"/>
      <c r="C1526" s="866"/>
      <c r="D1526" s="866"/>
      <c r="E1526" s="867"/>
      <c r="F1526" s="866"/>
      <c r="G1526" s="866"/>
      <c r="H1526" s="869" t="str">
        <f t="array" ref="H1526">IF(ISERROR(INDEX(גיליון3!$U$13:$X$27,MATCH('דיווח פרטני'!G1526,גיליון3!$T$13:$T$27,0),MATCH('דיווח פרטני'!C1526,גיליון3!$U$12:$X$12,0)))," ", INDEX(גיליון3!$U$13:$X$27,MATCH('דיווח פרטני'!G1526,גיליון3!$T$13:$T$27,0),MATCH('דיווח פרטני'!C1526,גיליון3!$U$12:$X$12,0)))</f>
        <v xml:space="preserve"> </v>
      </c>
      <c r="I1526" s="866"/>
      <c r="J1526" s="866"/>
      <c r="K1526" s="905"/>
    </row>
    <row r="1527" spans="1:11" ht="19" thickBot="1" x14ac:dyDescent="0.5">
      <c r="A1527" s="866"/>
      <c r="B1527" s="866"/>
      <c r="C1527" s="866"/>
      <c r="D1527" s="866"/>
      <c r="E1527" s="867"/>
      <c r="F1527" s="866"/>
      <c r="G1527" s="866"/>
      <c r="H1527" s="869" t="str">
        <f t="array" ref="H1527">IF(ISERROR(INDEX(גיליון3!$U$13:$X$27,MATCH('דיווח פרטני'!G1527,גיליון3!$T$13:$T$27,0),MATCH('דיווח פרטני'!C1527,גיליון3!$U$12:$X$12,0)))," ", INDEX(גיליון3!$U$13:$X$27,MATCH('דיווח פרטני'!G1527,גיליון3!$T$13:$T$27,0),MATCH('דיווח פרטני'!C1527,גיליון3!$U$12:$X$12,0)))</f>
        <v xml:space="preserve"> </v>
      </c>
      <c r="I1527" s="866"/>
      <c r="J1527" s="866"/>
      <c r="K1527" s="905"/>
    </row>
    <row r="1528" spans="1:11" ht="19" thickBot="1" x14ac:dyDescent="0.5">
      <c r="A1528" s="866"/>
      <c r="B1528" s="866"/>
      <c r="C1528" s="866"/>
      <c r="D1528" s="866"/>
      <c r="E1528" s="867"/>
      <c r="F1528" s="866"/>
      <c r="G1528" s="866"/>
      <c r="H1528" s="869" t="str">
        <f t="array" ref="H1528">IF(ISERROR(INDEX(גיליון3!$U$13:$X$27,MATCH('דיווח פרטני'!G1528,גיליון3!$T$13:$T$27,0),MATCH('דיווח פרטני'!C1528,גיליון3!$U$12:$X$12,0)))," ", INDEX(גיליון3!$U$13:$X$27,MATCH('דיווח פרטני'!G1528,גיליון3!$T$13:$T$27,0),MATCH('דיווח פרטני'!C1528,גיליון3!$U$12:$X$12,0)))</f>
        <v xml:space="preserve"> </v>
      </c>
      <c r="I1528" s="866"/>
      <c r="J1528" s="866"/>
      <c r="K1528" s="905"/>
    </row>
    <row r="1529" spans="1:11" ht="19" thickBot="1" x14ac:dyDescent="0.5">
      <c r="A1529" s="866"/>
      <c r="B1529" s="866"/>
      <c r="C1529" s="866"/>
      <c r="D1529" s="866"/>
      <c r="E1529" s="867"/>
      <c r="F1529" s="866"/>
      <c r="G1529" s="866"/>
      <c r="H1529" s="869" t="str">
        <f t="array" ref="H1529">IF(ISERROR(INDEX(גיליון3!$U$13:$X$27,MATCH('דיווח פרטני'!G1529,גיליון3!$T$13:$T$27,0),MATCH('דיווח פרטני'!C1529,גיליון3!$U$12:$X$12,0)))," ", INDEX(גיליון3!$U$13:$X$27,MATCH('דיווח פרטני'!G1529,גיליון3!$T$13:$T$27,0),MATCH('דיווח פרטני'!C1529,גיליון3!$U$12:$X$12,0)))</f>
        <v xml:space="preserve"> </v>
      </c>
      <c r="I1529" s="866"/>
      <c r="J1529" s="866"/>
      <c r="K1529" s="905"/>
    </row>
    <row r="1530" spans="1:11" ht="19" thickBot="1" x14ac:dyDescent="0.5">
      <c r="A1530" s="866"/>
      <c r="B1530" s="866"/>
      <c r="C1530" s="866"/>
      <c r="D1530" s="866"/>
      <c r="E1530" s="867"/>
      <c r="F1530" s="866"/>
      <c r="G1530" s="866"/>
      <c r="H1530" s="869" t="str">
        <f t="array" ref="H1530">IF(ISERROR(INDEX(גיליון3!$U$13:$X$27,MATCH('דיווח פרטני'!G1530,גיליון3!$T$13:$T$27,0),MATCH('דיווח פרטני'!C1530,גיליון3!$U$12:$X$12,0)))," ", INDEX(גיליון3!$U$13:$X$27,MATCH('דיווח פרטני'!G1530,גיליון3!$T$13:$T$27,0),MATCH('דיווח פרטני'!C1530,גיליון3!$U$12:$X$12,0)))</f>
        <v xml:space="preserve"> </v>
      </c>
      <c r="I1530" s="866"/>
      <c r="J1530" s="866"/>
      <c r="K1530" s="905"/>
    </row>
    <row r="1531" spans="1:11" ht="19" thickBot="1" x14ac:dyDescent="0.5">
      <c r="A1531" s="866"/>
      <c r="B1531" s="866"/>
      <c r="C1531" s="866"/>
      <c r="D1531" s="866"/>
      <c r="E1531" s="867"/>
      <c r="F1531" s="866"/>
      <c r="G1531" s="866"/>
      <c r="H1531" s="869" t="str">
        <f t="array" ref="H1531">IF(ISERROR(INDEX(גיליון3!$U$13:$X$27,MATCH('דיווח פרטני'!G1531,גיליון3!$T$13:$T$27,0),MATCH('דיווח פרטני'!C1531,גיליון3!$U$12:$X$12,0)))," ", INDEX(גיליון3!$U$13:$X$27,MATCH('דיווח פרטני'!G1531,גיליון3!$T$13:$T$27,0),MATCH('דיווח פרטני'!C1531,גיליון3!$U$12:$X$12,0)))</f>
        <v xml:space="preserve"> </v>
      </c>
      <c r="I1531" s="866"/>
      <c r="J1531" s="866"/>
      <c r="K1531" s="905"/>
    </row>
    <row r="1532" spans="1:11" ht="19" thickBot="1" x14ac:dyDescent="0.5">
      <c r="A1532" s="866"/>
      <c r="B1532" s="866"/>
      <c r="C1532" s="866"/>
      <c r="D1532" s="866"/>
      <c r="E1532" s="867"/>
      <c r="F1532" s="866"/>
      <c r="G1532" s="866"/>
      <c r="H1532" s="869" t="str">
        <f t="array" ref="H1532">IF(ISERROR(INDEX(גיליון3!$U$13:$X$27,MATCH('דיווח פרטני'!G1532,גיליון3!$T$13:$T$27,0),MATCH('דיווח פרטני'!C1532,גיליון3!$U$12:$X$12,0)))," ", INDEX(גיליון3!$U$13:$X$27,MATCH('דיווח פרטני'!G1532,גיליון3!$T$13:$T$27,0),MATCH('דיווח פרטני'!C1532,גיליון3!$U$12:$X$12,0)))</f>
        <v xml:space="preserve"> </v>
      </c>
      <c r="I1532" s="866"/>
      <c r="J1532" s="866"/>
      <c r="K1532" s="905"/>
    </row>
    <row r="1533" spans="1:11" ht="19" thickBot="1" x14ac:dyDescent="0.5">
      <c r="A1533" s="866"/>
      <c r="B1533" s="866"/>
      <c r="C1533" s="866"/>
      <c r="D1533" s="866"/>
      <c r="E1533" s="867"/>
      <c r="F1533" s="866"/>
      <c r="G1533" s="866"/>
      <c r="H1533" s="869" t="str">
        <f t="array" ref="H1533">IF(ISERROR(INDEX(גיליון3!$U$13:$X$27,MATCH('דיווח פרטני'!G1533,גיליון3!$T$13:$T$27,0),MATCH('דיווח פרטני'!C1533,גיליון3!$U$12:$X$12,0)))," ", INDEX(גיליון3!$U$13:$X$27,MATCH('דיווח פרטני'!G1533,גיליון3!$T$13:$T$27,0),MATCH('דיווח פרטני'!C1533,גיליון3!$U$12:$X$12,0)))</f>
        <v xml:space="preserve"> </v>
      </c>
      <c r="I1533" s="866"/>
      <c r="J1533" s="866"/>
      <c r="K1533" s="905"/>
    </row>
    <row r="1534" spans="1:11" ht="19" thickBot="1" x14ac:dyDescent="0.5">
      <c r="A1534" s="866"/>
      <c r="B1534" s="866"/>
      <c r="C1534" s="866"/>
      <c r="D1534" s="866"/>
      <c r="E1534" s="867"/>
      <c r="F1534" s="866"/>
      <c r="G1534" s="866"/>
      <c r="H1534" s="869" t="str">
        <f t="array" ref="H1534">IF(ISERROR(INDEX(גיליון3!$U$13:$X$27,MATCH('דיווח פרטני'!G1534,גיליון3!$T$13:$T$27,0),MATCH('דיווח פרטני'!C1534,גיליון3!$U$12:$X$12,0)))," ", INDEX(גיליון3!$U$13:$X$27,MATCH('דיווח פרטני'!G1534,גיליון3!$T$13:$T$27,0),MATCH('דיווח פרטני'!C1534,גיליון3!$U$12:$X$12,0)))</f>
        <v xml:space="preserve"> </v>
      </c>
      <c r="I1534" s="866"/>
      <c r="J1534" s="866"/>
      <c r="K1534" s="905"/>
    </row>
    <row r="1535" spans="1:11" ht="19" thickBot="1" x14ac:dyDescent="0.5">
      <c r="A1535" s="866"/>
      <c r="B1535" s="866"/>
      <c r="C1535" s="866"/>
      <c r="D1535" s="866"/>
      <c r="E1535" s="867"/>
      <c r="F1535" s="866"/>
      <c r="G1535" s="866"/>
      <c r="H1535" s="869" t="str">
        <f t="array" ref="H1535">IF(ISERROR(INDEX(גיליון3!$U$13:$X$27,MATCH('דיווח פרטני'!G1535,גיליון3!$T$13:$T$27,0),MATCH('דיווח פרטני'!C1535,גיליון3!$U$12:$X$12,0)))," ", INDEX(גיליון3!$U$13:$X$27,MATCH('דיווח פרטני'!G1535,גיליון3!$T$13:$T$27,0),MATCH('דיווח פרטני'!C1535,גיליון3!$U$12:$X$12,0)))</f>
        <v xml:space="preserve"> </v>
      </c>
      <c r="I1535" s="866"/>
      <c r="J1535" s="866"/>
      <c r="K1535" s="905"/>
    </row>
    <row r="1536" spans="1:11" ht="19" thickBot="1" x14ac:dyDescent="0.5">
      <c r="A1536" s="866"/>
      <c r="B1536" s="866"/>
      <c r="C1536" s="866"/>
      <c r="D1536" s="866"/>
      <c r="E1536" s="867"/>
      <c r="F1536" s="866"/>
      <c r="G1536" s="866"/>
      <c r="H1536" s="869" t="str">
        <f t="array" ref="H1536">IF(ISERROR(INDEX(גיליון3!$U$13:$X$27,MATCH('דיווח פרטני'!G1536,גיליון3!$T$13:$T$27,0),MATCH('דיווח פרטני'!C1536,גיליון3!$U$12:$X$12,0)))," ", INDEX(גיליון3!$U$13:$X$27,MATCH('דיווח פרטני'!G1536,גיליון3!$T$13:$T$27,0),MATCH('דיווח פרטני'!C1536,גיליון3!$U$12:$X$12,0)))</f>
        <v xml:space="preserve"> </v>
      </c>
      <c r="I1536" s="866"/>
      <c r="J1536" s="866"/>
      <c r="K1536" s="905"/>
    </row>
    <row r="1537" spans="1:11" ht="19" thickBot="1" x14ac:dyDescent="0.5">
      <c r="A1537" s="866"/>
      <c r="B1537" s="866"/>
      <c r="C1537" s="866"/>
      <c r="D1537" s="866"/>
      <c r="E1537" s="867"/>
      <c r="F1537" s="866"/>
      <c r="G1537" s="866"/>
      <c r="H1537" s="869" t="str">
        <f t="array" ref="H1537">IF(ISERROR(INDEX(גיליון3!$U$13:$X$27,MATCH('דיווח פרטני'!G1537,גיליון3!$T$13:$T$27,0),MATCH('דיווח פרטני'!C1537,גיליון3!$U$12:$X$12,0)))," ", INDEX(גיליון3!$U$13:$X$27,MATCH('דיווח פרטני'!G1537,גיליון3!$T$13:$T$27,0),MATCH('דיווח פרטני'!C1537,גיליון3!$U$12:$X$12,0)))</f>
        <v xml:space="preserve"> </v>
      </c>
      <c r="I1537" s="866"/>
      <c r="J1537" s="866"/>
      <c r="K1537" s="905"/>
    </row>
    <row r="1538" spans="1:11" ht="19" thickBot="1" x14ac:dyDescent="0.5">
      <c r="A1538" s="866"/>
      <c r="B1538" s="866"/>
      <c r="C1538" s="866"/>
      <c r="D1538" s="866"/>
      <c r="E1538" s="867"/>
      <c r="F1538" s="866"/>
      <c r="G1538" s="866"/>
      <c r="H1538" s="869" t="str">
        <f t="array" ref="H1538">IF(ISERROR(INDEX(גיליון3!$U$13:$X$27,MATCH('דיווח פרטני'!G1538,גיליון3!$T$13:$T$27,0),MATCH('דיווח פרטני'!C1538,גיליון3!$U$12:$X$12,0)))," ", INDEX(גיליון3!$U$13:$X$27,MATCH('דיווח פרטני'!G1538,גיליון3!$T$13:$T$27,0),MATCH('דיווח פרטני'!C1538,גיליון3!$U$12:$X$12,0)))</f>
        <v xml:space="preserve"> </v>
      </c>
      <c r="I1538" s="866"/>
      <c r="J1538" s="866"/>
      <c r="K1538" s="905"/>
    </row>
    <row r="1539" spans="1:11" ht="19" thickBot="1" x14ac:dyDescent="0.5">
      <c r="A1539" s="866"/>
      <c r="B1539" s="866"/>
      <c r="C1539" s="866"/>
      <c r="D1539" s="866"/>
      <c r="E1539" s="867"/>
      <c r="F1539" s="866"/>
      <c r="G1539" s="866"/>
      <c r="H1539" s="869" t="str">
        <f t="array" ref="H1539">IF(ISERROR(INDEX(גיליון3!$U$13:$X$27,MATCH('דיווח פרטני'!G1539,גיליון3!$T$13:$T$27,0),MATCH('דיווח פרטני'!C1539,גיליון3!$U$12:$X$12,0)))," ", INDEX(גיליון3!$U$13:$X$27,MATCH('דיווח פרטני'!G1539,גיליון3!$T$13:$T$27,0),MATCH('דיווח פרטני'!C1539,גיליון3!$U$12:$X$12,0)))</f>
        <v xml:space="preserve"> </v>
      </c>
      <c r="I1539" s="866"/>
      <c r="J1539" s="866"/>
      <c r="K1539" s="905"/>
    </row>
    <row r="1540" spans="1:11" ht="19" thickBot="1" x14ac:dyDescent="0.5">
      <c r="A1540" s="866"/>
      <c r="B1540" s="866"/>
      <c r="C1540" s="866"/>
      <c r="D1540" s="866"/>
      <c r="E1540" s="867"/>
      <c r="F1540" s="866"/>
      <c r="G1540" s="866"/>
      <c r="H1540" s="869" t="str">
        <f t="array" ref="H1540">IF(ISERROR(INDEX(גיליון3!$U$13:$X$27,MATCH('דיווח פרטני'!G1540,גיליון3!$T$13:$T$27,0),MATCH('דיווח פרטני'!C1540,גיליון3!$U$12:$X$12,0)))," ", INDEX(גיליון3!$U$13:$X$27,MATCH('דיווח פרטני'!G1540,גיליון3!$T$13:$T$27,0),MATCH('דיווח פרטני'!C1540,גיליון3!$U$12:$X$12,0)))</f>
        <v xml:space="preserve"> </v>
      </c>
      <c r="I1540" s="866"/>
      <c r="J1540" s="866"/>
      <c r="K1540" s="905"/>
    </row>
    <row r="1541" spans="1:11" ht="19" thickBot="1" x14ac:dyDescent="0.5">
      <c r="A1541" s="866"/>
      <c r="B1541" s="866"/>
      <c r="C1541" s="866"/>
      <c r="D1541" s="866"/>
      <c r="E1541" s="867"/>
      <c r="F1541" s="866"/>
      <c r="G1541" s="866"/>
      <c r="H1541" s="869" t="str">
        <f t="array" ref="H1541">IF(ISERROR(INDEX(גיליון3!$U$13:$X$27,MATCH('דיווח פרטני'!G1541,גיליון3!$T$13:$T$27,0),MATCH('דיווח פרטני'!C1541,גיליון3!$U$12:$X$12,0)))," ", INDEX(גיליון3!$U$13:$X$27,MATCH('דיווח פרטני'!G1541,גיליון3!$T$13:$T$27,0),MATCH('דיווח פרטני'!C1541,גיליון3!$U$12:$X$12,0)))</f>
        <v xml:space="preserve"> </v>
      </c>
      <c r="I1541" s="866"/>
      <c r="J1541" s="866"/>
      <c r="K1541" s="905"/>
    </row>
    <row r="1542" spans="1:11" ht="19" thickBot="1" x14ac:dyDescent="0.5">
      <c r="A1542" s="866"/>
      <c r="B1542" s="866"/>
      <c r="C1542" s="866"/>
      <c r="D1542" s="866"/>
      <c r="E1542" s="867"/>
      <c r="F1542" s="866"/>
      <c r="G1542" s="866"/>
      <c r="H1542" s="869" t="str">
        <f t="array" ref="H1542">IF(ISERROR(INDEX(גיליון3!$U$13:$X$27,MATCH('דיווח פרטני'!G1542,גיליון3!$T$13:$T$27,0),MATCH('דיווח פרטני'!C1542,גיליון3!$U$12:$X$12,0)))," ", INDEX(גיליון3!$U$13:$X$27,MATCH('דיווח פרטני'!G1542,גיליון3!$T$13:$T$27,0),MATCH('דיווח פרטני'!C1542,גיליון3!$U$12:$X$12,0)))</f>
        <v xml:space="preserve"> </v>
      </c>
      <c r="I1542" s="866"/>
      <c r="J1542" s="866"/>
      <c r="K1542" s="905"/>
    </row>
    <row r="1543" spans="1:11" ht="19" thickBot="1" x14ac:dyDescent="0.5">
      <c r="A1543" s="866"/>
      <c r="B1543" s="866"/>
      <c r="C1543" s="866"/>
      <c r="D1543" s="866"/>
      <c r="E1543" s="867"/>
      <c r="F1543" s="866"/>
      <c r="G1543" s="866"/>
      <c r="H1543" s="869" t="str">
        <f t="array" ref="H1543">IF(ISERROR(INDEX(גיליון3!$U$13:$X$27,MATCH('דיווח פרטני'!G1543,גיליון3!$T$13:$T$27,0),MATCH('דיווח פרטני'!C1543,גיליון3!$U$12:$X$12,0)))," ", INDEX(גיליון3!$U$13:$X$27,MATCH('דיווח פרטני'!G1543,גיליון3!$T$13:$T$27,0),MATCH('דיווח פרטני'!C1543,גיליון3!$U$12:$X$12,0)))</f>
        <v xml:space="preserve"> </v>
      </c>
      <c r="I1543" s="866"/>
      <c r="J1543" s="866"/>
      <c r="K1543" s="905"/>
    </row>
    <row r="1544" spans="1:11" ht="19" thickBot="1" x14ac:dyDescent="0.5">
      <c r="A1544" s="866"/>
      <c r="B1544" s="866"/>
      <c r="C1544" s="866"/>
      <c r="D1544" s="866"/>
      <c r="E1544" s="867"/>
      <c r="F1544" s="866"/>
      <c r="G1544" s="866"/>
      <c r="H1544" s="869" t="str">
        <f t="array" ref="H1544">IF(ISERROR(INDEX(גיליון3!$U$13:$X$27,MATCH('דיווח פרטני'!G1544,גיליון3!$T$13:$T$27,0),MATCH('דיווח פרטני'!C1544,גיליון3!$U$12:$X$12,0)))," ", INDEX(גיליון3!$U$13:$X$27,MATCH('דיווח פרטני'!G1544,גיליון3!$T$13:$T$27,0),MATCH('דיווח פרטני'!C1544,גיליון3!$U$12:$X$12,0)))</f>
        <v xml:space="preserve"> </v>
      </c>
      <c r="I1544" s="866"/>
      <c r="J1544" s="866"/>
      <c r="K1544" s="905"/>
    </row>
    <row r="1545" spans="1:11" ht="19" thickBot="1" x14ac:dyDescent="0.5">
      <c r="A1545" s="866"/>
      <c r="B1545" s="866"/>
      <c r="C1545" s="866"/>
      <c r="D1545" s="866"/>
      <c r="E1545" s="867"/>
      <c r="F1545" s="866"/>
      <c r="G1545" s="866"/>
      <c r="H1545" s="869" t="str">
        <f t="array" ref="H1545">IF(ISERROR(INDEX(גיליון3!$U$13:$X$27,MATCH('דיווח פרטני'!G1545,גיליון3!$T$13:$T$27,0),MATCH('דיווח פרטני'!C1545,גיליון3!$U$12:$X$12,0)))," ", INDEX(גיליון3!$U$13:$X$27,MATCH('דיווח פרטני'!G1545,גיליון3!$T$13:$T$27,0),MATCH('דיווח פרטני'!C1545,גיליון3!$U$12:$X$12,0)))</f>
        <v xml:space="preserve"> </v>
      </c>
      <c r="I1545" s="866"/>
      <c r="J1545" s="866"/>
      <c r="K1545" s="905"/>
    </row>
    <row r="1546" spans="1:11" ht="19" thickBot="1" x14ac:dyDescent="0.5">
      <c r="A1546" s="866"/>
      <c r="B1546" s="866"/>
      <c r="C1546" s="866"/>
      <c r="D1546" s="866"/>
      <c r="E1546" s="867"/>
      <c r="F1546" s="866"/>
      <c r="G1546" s="866"/>
      <c r="H1546" s="869" t="str">
        <f t="array" ref="H1546">IF(ISERROR(INDEX(גיליון3!$U$13:$X$27,MATCH('דיווח פרטני'!G1546,גיליון3!$T$13:$T$27,0),MATCH('דיווח פרטני'!C1546,גיליון3!$U$12:$X$12,0)))," ", INDEX(גיליון3!$U$13:$X$27,MATCH('דיווח פרטני'!G1546,גיליון3!$T$13:$T$27,0),MATCH('דיווח פרטני'!C1546,גיליון3!$U$12:$X$12,0)))</f>
        <v xml:space="preserve"> </v>
      </c>
      <c r="I1546" s="866"/>
      <c r="J1546" s="866"/>
      <c r="K1546" s="905"/>
    </row>
    <row r="1547" spans="1:11" ht="19" thickBot="1" x14ac:dyDescent="0.5">
      <c r="A1547" s="866"/>
      <c r="B1547" s="866"/>
      <c r="C1547" s="866"/>
      <c r="D1547" s="866"/>
      <c r="E1547" s="867"/>
      <c r="F1547" s="866"/>
      <c r="G1547" s="866"/>
      <c r="H1547" s="869" t="str">
        <f t="array" ref="H1547">IF(ISERROR(INDEX(גיליון3!$U$13:$X$27,MATCH('דיווח פרטני'!G1547,גיליון3!$T$13:$T$27,0),MATCH('דיווח פרטני'!C1547,גיליון3!$U$12:$X$12,0)))," ", INDEX(גיליון3!$U$13:$X$27,MATCH('דיווח פרטני'!G1547,גיליון3!$T$13:$T$27,0),MATCH('דיווח פרטני'!C1547,גיליון3!$U$12:$X$12,0)))</f>
        <v xml:space="preserve"> </v>
      </c>
      <c r="I1547" s="866"/>
      <c r="J1547" s="866"/>
      <c r="K1547" s="905"/>
    </row>
    <row r="1548" spans="1:11" ht="19" thickBot="1" x14ac:dyDescent="0.5">
      <c r="A1548" s="866"/>
      <c r="B1548" s="866"/>
      <c r="C1548" s="866"/>
      <c r="D1548" s="866"/>
      <c r="E1548" s="867"/>
      <c r="F1548" s="866"/>
      <c r="G1548" s="866"/>
      <c r="H1548" s="869" t="str">
        <f t="array" ref="H1548">IF(ISERROR(INDEX(גיליון3!$U$13:$X$27,MATCH('דיווח פרטני'!G1548,גיליון3!$T$13:$T$27,0),MATCH('דיווח פרטני'!C1548,גיליון3!$U$12:$X$12,0)))," ", INDEX(גיליון3!$U$13:$X$27,MATCH('דיווח פרטני'!G1548,גיליון3!$T$13:$T$27,0),MATCH('דיווח פרטני'!C1548,גיליון3!$U$12:$X$12,0)))</f>
        <v xml:space="preserve"> </v>
      </c>
      <c r="I1548" s="866"/>
      <c r="J1548" s="866"/>
      <c r="K1548" s="905"/>
    </row>
    <row r="1549" spans="1:11" ht="19" thickBot="1" x14ac:dyDescent="0.5">
      <c r="A1549" s="866"/>
      <c r="B1549" s="866"/>
      <c r="C1549" s="866"/>
      <c r="D1549" s="866"/>
      <c r="E1549" s="867"/>
      <c r="F1549" s="866"/>
      <c r="G1549" s="866"/>
      <c r="H1549" s="869" t="str">
        <f t="array" ref="H1549">IF(ISERROR(INDEX(גיליון3!$U$13:$X$27,MATCH('דיווח פרטני'!G1549,גיליון3!$T$13:$T$27,0),MATCH('דיווח פרטני'!C1549,גיליון3!$U$12:$X$12,0)))," ", INDEX(גיליון3!$U$13:$X$27,MATCH('דיווח פרטני'!G1549,גיליון3!$T$13:$T$27,0),MATCH('דיווח פרטני'!C1549,גיליון3!$U$12:$X$12,0)))</f>
        <v xml:space="preserve"> </v>
      </c>
      <c r="I1549" s="866"/>
      <c r="J1549" s="866"/>
      <c r="K1549" s="905"/>
    </row>
    <row r="1550" spans="1:11" ht="19" thickBot="1" x14ac:dyDescent="0.5">
      <c r="A1550" s="866"/>
      <c r="B1550" s="866"/>
      <c r="C1550" s="866"/>
      <c r="D1550" s="866"/>
      <c r="E1550" s="867"/>
      <c r="F1550" s="866"/>
      <c r="G1550" s="866"/>
      <c r="H1550" s="869" t="str">
        <f t="array" ref="H1550">IF(ISERROR(INDEX(גיליון3!$U$13:$X$27,MATCH('דיווח פרטני'!G1550,גיליון3!$T$13:$T$27,0),MATCH('דיווח פרטני'!C1550,גיליון3!$U$12:$X$12,0)))," ", INDEX(גיליון3!$U$13:$X$27,MATCH('דיווח פרטני'!G1550,גיליון3!$T$13:$T$27,0),MATCH('דיווח פרטני'!C1550,גיליון3!$U$12:$X$12,0)))</f>
        <v xml:space="preserve"> </v>
      </c>
      <c r="I1550" s="866"/>
      <c r="J1550" s="866"/>
      <c r="K1550" s="905"/>
    </row>
    <row r="1551" spans="1:11" ht="19" thickBot="1" x14ac:dyDescent="0.5">
      <c r="A1551" s="866"/>
      <c r="B1551" s="866"/>
      <c r="C1551" s="866"/>
      <c r="D1551" s="866"/>
      <c r="E1551" s="867"/>
      <c r="F1551" s="866"/>
      <c r="G1551" s="866"/>
      <c r="H1551" s="869" t="str">
        <f t="array" ref="H1551">IF(ISERROR(INDEX(גיליון3!$U$13:$X$27,MATCH('דיווח פרטני'!G1551,גיליון3!$T$13:$T$27,0),MATCH('דיווח פרטני'!C1551,גיליון3!$U$12:$X$12,0)))," ", INDEX(גיליון3!$U$13:$X$27,MATCH('דיווח פרטני'!G1551,גיליון3!$T$13:$T$27,0),MATCH('דיווח פרטני'!C1551,גיליון3!$U$12:$X$12,0)))</f>
        <v xml:space="preserve"> </v>
      </c>
      <c r="I1551" s="866"/>
      <c r="J1551" s="866"/>
      <c r="K1551" s="905"/>
    </row>
    <row r="1552" spans="1:11" ht="19" thickBot="1" x14ac:dyDescent="0.5">
      <c r="A1552" s="866"/>
      <c r="B1552" s="866"/>
      <c r="C1552" s="866"/>
      <c r="D1552" s="866"/>
      <c r="E1552" s="867"/>
      <c r="F1552" s="866"/>
      <c r="G1552" s="866"/>
      <c r="H1552" s="869" t="str">
        <f t="array" ref="H1552">IF(ISERROR(INDEX(גיליון3!$U$13:$X$27,MATCH('דיווח פרטני'!G1552,גיליון3!$T$13:$T$27,0),MATCH('דיווח פרטני'!C1552,גיליון3!$U$12:$X$12,0)))," ", INDEX(גיליון3!$U$13:$X$27,MATCH('דיווח פרטני'!G1552,גיליון3!$T$13:$T$27,0),MATCH('דיווח פרטני'!C1552,גיליון3!$U$12:$X$12,0)))</f>
        <v xml:space="preserve"> </v>
      </c>
      <c r="I1552" s="866"/>
      <c r="J1552" s="866"/>
      <c r="K1552" s="905"/>
    </row>
    <row r="1553" spans="1:11" ht="19" thickBot="1" x14ac:dyDescent="0.5">
      <c r="A1553" s="866"/>
      <c r="B1553" s="866"/>
      <c r="C1553" s="866"/>
      <c r="D1553" s="866"/>
      <c r="E1553" s="867"/>
      <c r="F1553" s="866"/>
      <c r="G1553" s="866"/>
      <c r="H1553" s="869" t="str">
        <f t="array" ref="H1553">IF(ISERROR(INDEX(גיליון3!$U$13:$X$27,MATCH('דיווח פרטני'!G1553,גיליון3!$T$13:$T$27,0),MATCH('דיווח פרטני'!C1553,גיליון3!$U$12:$X$12,0)))," ", INDEX(גיליון3!$U$13:$X$27,MATCH('דיווח פרטני'!G1553,גיליון3!$T$13:$T$27,0),MATCH('דיווח פרטני'!C1553,גיליון3!$U$12:$X$12,0)))</f>
        <v xml:space="preserve"> </v>
      </c>
      <c r="I1553" s="866"/>
      <c r="J1553" s="866"/>
      <c r="K1553" s="905"/>
    </row>
    <row r="1554" spans="1:11" ht="19" thickBot="1" x14ac:dyDescent="0.5">
      <c r="A1554" s="866"/>
      <c r="B1554" s="866"/>
      <c r="C1554" s="866"/>
      <c r="D1554" s="866"/>
      <c r="E1554" s="867"/>
      <c r="F1554" s="866"/>
      <c r="G1554" s="866"/>
      <c r="H1554" s="869" t="str">
        <f t="array" ref="H1554">IF(ISERROR(INDEX(גיליון3!$U$13:$X$27,MATCH('דיווח פרטני'!G1554,גיליון3!$T$13:$T$27,0),MATCH('דיווח פרטני'!C1554,גיליון3!$U$12:$X$12,0)))," ", INDEX(גיליון3!$U$13:$X$27,MATCH('דיווח פרטני'!G1554,גיליון3!$T$13:$T$27,0),MATCH('דיווח פרטני'!C1554,גיליון3!$U$12:$X$12,0)))</f>
        <v xml:space="preserve"> </v>
      </c>
      <c r="I1554" s="866"/>
      <c r="J1554" s="866"/>
      <c r="K1554" s="905"/>
    </row>
    <row r="1555" spans="1:11" ht="19" thickBot="1" x14ac:dyDescent="0.5">
      <c r="A1555" s="866"/>
      <c r="B1555" s="866"/>
      <c r="C1555" s="866"/>
      <c r="D1555" s="866"/>
      <c r="E1555" s="867"/>
      <c r="F1555" s="866"/>
      <c r="G1555" s="866"/>
      <c r="H1555" s="869" t="str">
        <f t="array" ref="H1555">IF(ISERROR(INDEX(גיליון3!$U$13:$X$27,MATCH('דיווח פרטני'!G1555,גיליון3!$T$13:$T$27,0),MATCH('דיווח פרטני'!C1555,גיליון3!$U$12:$X$12,0)))," ", INDEX(גיליון3!$U$13:$X$27,MATCH('דיווח פרטני'!G1555,גיליון3!$T$13:$T$27,0),MATCH('דיווח פרטני'!C1555,גיליון3!$U$12:$X$12,0)))</f>
        <v xml:space="preserve"> </v>
      </c>
      <c r="I1555" s="866"/>
      <c r="J1555" s="866"/>
      <c r="K1555" s="905"/>
    </row>
    <row r="1556" spans="1:11" ht="19" thickBot="1" x14ac:dyDescent="0.5">
      <c r="A1556" s="866"/>
      <c r="B1556" s="866"/>
      <c r="C1556" s="866"/>
      <c r="D1556" s="866"/>
      <c r="E1556" s="867"/>
      <c r="F1556" s="866"/>
      <c r="G1556" s="866"/>
      <c r="H1556" s="869" t="str">
        <f t="array" ref="H1556">IF(ISERROR(INDEX(גיליון3!$U$13:$X$27,MATCH('דיווח פרטני'!G1556,גיליון3!$T$13:$T$27,0),MATCH('דיווח פרטני'!C1556,גיליון3!$U$12:$X$12,0)))," ", INDEX(גיליון3!$U$13:$X$27,MATCH('דיווח פרטני'!G1556,גיליון3!$T$13:$T$27,0),MATCH('דיווח פרטני'!C1556,גיליון3!$U$12:$X$12,0)))</f>
        <v xml:space="preserve"> </v>
      </c>
      <c r="I1556" s="866"/>
      <c r="J1556" s="866"/>
      <c r="K1556" s="905"/>
    </row>
    <row r="1557" spans="1:11" ht="19" thickBot="1" x14ac:dyDescent="0.5">
      <c r="A1557" s="866"/>
      <c r="B1557" s="866"/>
      <c r="C1557" s="866"/>
      <c r="D1557" s="866"/>
      <c r="E1557" s="867"/>
      <c r="F1557" s="866"/>
      <c r="G1557" s="866"/>
      <c r="H1557" s="869" t="str">
        <f t="array" ref="H1557">IF(ISERROR(INDEX(גיליון3!$U$13:$X$27,MATCH('דיווח פרטני'!G1557,גיליון3!$T$13:$T$27,0),MATCH('דיווח פרטני'!C1557,גיליון3!$U$12:$X$12,0)))," ", INDEX(גיליון3!$U$13:$X$27,MATCH('דיווח פרטני'!G1557,גיליון3!$T$13:$T$27,0),MATCH('דיווח פרטני'!C1557,גיליון3!$U$12:$X$12,0)))</f>
        <v xml:space="preserve"> </v>
      </c>
      <c r="I1557" s="866"/>
      <c r="J1557" s="866"/>
      <c r="K1557" s="905"/>
    </row>
    <row r="1558" spans="1:11" ht="19" thickBot="1" x14ac:dyDescent="0.5">
      <c r="A1558" s="866"/>
      <c r="B1558" s="866"/>
      <c r="C1558" s="866"/>
      <c r="D1558" s="866"/>
      <c r="E1558" s="867"/>
      <c r="F1558" s="866"/>
      <c r="G1558" s="866"/>
      <c r="H1558" s="869" t="str">
        <f t="array" ref="H1558">IF(ISERROR(INDEX(גיליון3!$U$13:$X$27,MATCH('דיווח פרטני'!G1558,גיליון3!$T$13:$T$27,0),MATCH('דיווח פרטני'!C1558,גיליון3!$U$12:$X$12,0)))," ", INDEX(גיליון3!$U$13:$X$27,MATCH('דיווח פרטני'!G1558,גיליון3!$T$13:$T$27,0),MATCH('דיווח פרטני'!C1558,גיליון3!$U$12:$X$12,0)))</f>
        <v xml:space="preserve"> </v>
      </c>
      <c r="I1558" s="866"/>
      <c r="J1558" s="866"/>
      <c r="K1558" s="905"/>
    </row>
    <row r="1559" spans="1:11" ht="19" thickBot="1" x14ac:dyDescent="0.5">
      <c r="A1559" s="866"/>
      <c r="B1559" s="866"/>
      <c r="C1559" s="866"/>
      <c r="D1559" s="866"/>
      <c r="E1559" s="867"/>
      <c r="F1559" s="866"/>
      <c r="G1559" s="866"/>
      <c r="H1559" s="869" t="str">
        <f t="array" ref="H1559">IF(ISERROR(INDEX(גיליון3!$U$13:$X$27,MATCH('דיווח פרטני'!G1559,גיליון3!$T$13:$T$27,0),MATCH('דיווח פרטני'!C1559,גיליון3!$U$12:$X$12,0)))," ", INDEX(גיליון3!$U$13:$X$27,MATCH('דיווח פרטני'!G1559,גיליון3!$T$13:$T$27,0),MATCH('דיווח פרטני'!C1559,גיליון3!$U$12:$X$12,0)))</f>
        <v xml:space="preserve"> </v>
      </c>
      <c r="I1559" s="866"/>
      <c r="J1559" s="866"/>
      <c r="K1559" s="905"/>
    </row>
    <row r="1560" spans="1:11" ht="19" thickBot="1" x14ac:dyDescent="0.5">
      <c r="A1560" s="866"/>
      <c r="B1560" s="866"/>
      <c r="C1560" s="866"/>
      <c r="D1560" s="866"/>
      <c r="E1560" s="867"/>
      <c r="F1560" s="866"/>
      <c r="G1560" s="866"/>
      <c r="H1560" s="869" t="str">
        <f t="array" ref="H1560">IF(ISERROR(INDEX(גיליון3!$U$13:$X$27,MATCH('דיווח פרטני'!G1560,גיליון3!$T$13:$T$27,0),MATCH('דיווח פרטני'!C1560,גיליון3!$U$12:$X$12,0)))," ", INDEX(גיליון3!$U$13:$X$27,MATCH('דיווח פרטני'!G1560,גיליון3!$T$13:$T$27,0),MATCH('דיווח פרטני'!C1560,גיליון3!$U$12:$X$12,0)))</f>
        <v xml:space="preserve"> </v>
      </c>
      <c r="I1560" s="866"/>
      <c r="J1560" s="866"/>
      <c r="K1560" s="905"/>
    </row>
    <row r="1561" spans="1:11" ht="19" thickBot="1" x14ac:dyDescent="0.5">
      <c r="A1561" s="866"/>
      <c r="B1561" s="866"/>
      <c r="C1561" s="866"/>
      <c r="D1561" s="866"/>
      <c r="E1561" s="867"/>
      <c r="F1561" s="866"/>
      <c r="G1561" s="866"/>
      <c r="H1561" s="869" t="str">
        <f t="array" ref="H1561">IF(ISERROR(INDEX(גיליון3!$U$13:$X$27,MATCH('דיווח פרטני'!G1561,גיליון3!$T$13:$T$27,0),MATCH('דיווח פרטני'!C1561,גיליון3!$U$12:$X$12,0)))," ", INDEX(גיליון3!$U$13:$X$27,MATCH('דיווח פרטני'!G1561,גיליון3!$T$13:$T$27,0),MATCH('דיווח פרטני'!C1561,גיליון3!$U$12:$X$12,0)))</f>
        <v xml:space="preserve"> </v>
      </c>
      <c r="I1561" s="866"/>
      <c r="J1561" s="866"/>
      <c r="K1561" s="905"/>
    </row>
    <row r="1562" spans="1:11" ht="19" thickBot="1" x14ac:dyDescent="0.5">
      <c r="A1562" s="866"/>
      <c r="B1562" s="866"/>
      <c r="C1562" s="866"/>
      <c r="D1562" s="866"/>
      <c r="E1562" s="867"/>
      <c r="F1562" s="866"/>
      <c r="G1562" s="866"/>
      <c r="H1562" s="869" t="str">
        <f t="array" ref="H1562">IF(ISERROR(INDEX(גיליון3!$U$13:$X$27,MATCH('דיווח פרטני'!G1562,גיליון3!$T$13:$T$27,0),MATCH('דיווח פרטני'!C1562,גיליון3!$U$12:$X$12,0)))," ", INDEX(גיליון3!$U$13:$X$27,MATCH('דיווח פרטני'!G1562,גיליון3!$T$13:$T$27,0),MATCH('דיווח פרטני'!C1562,גיליון3!$U$12:$X$12,0)))</f>
        <v xml:space="preserve"> </v>
      </c>
      <c r="I1562" s="866"/>
      <c r="J1562" s="866"/>
      <c r="K1562" s="905"/>
    </row>
    <row r="1563" spans="1:11" ht="19" thickBot="1" x14ac:dyDescent="0.5">
      <c r="A1563" s="866"/>
      <c r="B1563" s="866"/>
      <c r="C1563" s="866"/>
      <c r="D1563" s="866"/>
      <c r="E1563" s="867"/>
      <c r="F1563" s="866"/>
      <c r="G1563" s="866"/>
      <c r="H1563" s="869" t="str">
        <f t="array" ref="H1563">IF(ISERROR(INDEX(גיליון3!$U$13:$X$27,MATCH('דיווח פרטני'!G1563,גיליון3!$T$13:$T$27,0),MATCH('דיווח פרטני'!C1563,גיליון3!$U$12:$X$12,0)))," ", INDEX(גיליון3!$U$13:$X$27,MATCH('דיווח פרטני'!G1563,גיליון3!$T$13:$T$27,0),MATCH('דיווח פרטני'!C1563,גיליון3!$U$12:$X$12,0)))</f>
        <v xml:space="preserve"> </v>
      </c>
      <c r="I1563" s="866"/>
      <c r="J1563" s="866"/>
      <c r="K1563" s="905"/>
    </row>
    <row r="1564" spans="1:11" ht="19" thickBot="1" x14ac:dyDescent="0.5">
      <c r="A1564" s="866"/>
      <c r="B1564" s="866"/>
      <c r="C1564" s="866"/>
      <c r="D1564" s="866"/>
      <c r="E1564" s="867"/>
      <c r="F1564" s="866"/>
      <c r="G1564" s="866"/>
      <c r="H1564" s="869" t="str">
        <f t="array" ref="H1564">IF(ISERROR(INDEX(גיליון3!$U$13:$X$27,MATCH('דיווח פרטני'!G1564,גיליון3!$T$13:$T$27,0),MATCH('דיווח פרטני'!C1564,גיליון3!$U$12:$X$12,0)))," ", INDEX(גיליון3!$U$13:$X$27,MATCH('דיווח פרטני'!G1564,גיליון3!$T$13:$T$27,0),MATCH('דיווח פרטני'!C1564,גיליון3!$U$12:$X$12,0)))</f>
        <v xml:space="preserve"> </v>
      </c>
      <c r="I1564" s="866"/>
      <c r="J1564" s="866"/>
      <c r="K1564" s="905"/>
    </row>
    <row r="1565" spans="1:11" ht="19" thickBot="1" x14ac:dyDescent="0.5">
      <c r="A1565" s="866"/>
      <c r="B1565" s="866"/>
      <c r="C1565" s="866"/>
      <c r="D1565" s="866"/>
      <c r="E1565" s="867"/>
      <c r="F1565" s="866"/>
      <c r="G1565" s="866"/>
      <c r="H1565" s="869" t="str">
        <f t="array" ref="H1565">IF(ISERROR(INDEX(גיליון3!$U$13:$X$27,MATCH('דיווח פרטני'!G1565,גיליון3!$T$13:$T$27,0),MATCH('דיווח פרטני'!C1565,גיליון3!$U$12:$X$12,0)))," ", INDEX(גיליון3!$U$13:$X$27,MATCH('דיווח פרטני'!G1565,גיליון3!$T$13:$T$27,0),MATCH('דיווח פרטני'!C1565,גיליון3!$U$12:$X$12,0)))</f>
        <v xml:space="preserve"> </v>
      </c>
      <c r="I1565" s="866"/>
      <c r="J1565" s="866"/>
      <c r="K1565" s="905"/>
    </row>
    <row r="1566" spans="1:11" ht="19" thickBot="1" x14ac:dyDescent="0.5">
      <c r="A1566" s="866"/>
      <c r="B1566" s="866"/>
      <c r="C1566" s="866"/>
      <c r="D1566" s="866"/>
      <c r="E1566" s="867"/>
      <c r="F1566" s="866"/>
      <c r="G1566" s="866"/>
      <c r="H1566" s="869" t="str">
        <f t="array" ref="H1566">IF(ISERROR(INDEX(גיליון3!$U$13:$X$27,MATCH('דיווח פרטני'!G1566,גיליון3!$T$13:$T$27,0),MATCH('דיווח פרטני'!C1566,גיליון3!$U$12:$X$12,0)))," ", INDEX(גיליון3!$U$13:$X$27,MATCH('דיווח פרטני'!G1566,גיליון3!$T$13:$T$27,0),MATCH('דיווח פרטני'!C1566,גיליון3!$U$12:$X$12,0)))</f>
        <v xml:space="preserve"> </v>
      </c>
      <c r="I1566" s="866"/>
      <c r="J1566" s="866"/>
      <c r="K1566" s="905"/>
    </row>
    <row r="1567" spans="1:11" ht="19" thickBot="1" x14ac:dyDescent="0.5">
      <c r="A1567" s="866"/>
      <c r="B1567" s="866"/>
      <c r="C1567" s="866"/>
      <c r="D1567" s="866"/>
      <c r="E1567" s="867"/>
      <c r="F1567" s="866"/>
      <c r="G1567" s="866"/>
      <c r="H1567" s="869" t="str">
        <f t="array" ref="H1567">IF(ISERROR(INDEX(גיליון3!$U$13:$X$27,MATCH('דיווח פרטני'!G1567,גיליון3!$T$13:$T$27,0),MATCH('דיווח פרטני'!C1567,גיליון3!$U$12:$X$12,0)))," ", INDEX(גיליון3!$U$13:$X$27,MATCH('דיווח פרטני'!G1567,גיליון3!$T$13:$T$27,0),MATCH('דיווח פרטני'!C1567,גיליון3!$U$12:$X$12,0)))</f>
        <v xml:space="preserve"> </v>
      </c>
      <c r="I1567" s="866"/>
      <c r="J1567" s="866"/>
      <c r="K1567" s="905"/>
    </row>
    <row r="1568" spans="1:11" ht="19" thickBot="1" x14ac:dyDescent="0.5">
      <c r="A1568" s="866"/>
      <c r="B1568" s="866"/>
      <c r="C1568" s="866"/>
      <c r="D1568" s="866"/>
      <c r="E1568" s="867"/>
      <c r="F1568" s="866"/>
      <c r="G1568" s="866"/>
      <c r="H1568" s="869" t="str">
        <f t="array" ref="H1568">IF(ISERROR(INDEX(גיליון3!$U$13:$X$27,MATCH('דיווח פרטני'!G1568,גיליון3!$T$13:$T$27,0),MATCH('דיווח פרטני'!C1568,גיליון3!$U$12:$X$12,0)))," ", INDEX(גיליון3!$U$13:$X$27,MATCH('דיווח פרטני'!G1568,גיליון3!$T$13:$T$27,0),MATCH('דיווח פרטני'!C1568,גיליון3!$U$12:$X$12,0)))</f>
        <v xml:space="preserve"> </v>
      </c>
      <c r="I1568" s="866"/>
      <c r="J1568" s="866"/>
      <c r="K1568" s="905"/>
    </row>
    <row r="1569" spans="1:11" ht="19" thickBot="1" x14ac:dyDescent="0.5">
      <c r="A1569" s="866"/>
      <c r="B1569" s="866"/>
      <c r="C1569" s="866"/>
      <c r="D1569" s="866"/>
      <c r="E1569" s="867"/>
      <c r="F1569" s="866"/>
      <c r="G1569" s="866"/>
      <c r="H1569" s="869" t="str">
        <f t="array" ref="H1569">IF(ISERROR(INDEX(גיליון3!$U$13:$X$27,MATCH('דיווח פרטני'!G1569,גיליון3!$T$13:$T$27,0),MATCH('דיווח פרטני'!C1569,גיליון3!$U$12:$X$12,0)))," ", INDEX(גיליון3!$U$13:$X$27,MATCH('דיווח פרטני'!G1569,גיליון3!$T$13:$T$27,0),MATCH('דיווח פרטני'!C1569,גיליון3!$U$12:$X$12,0)))</f>
        <v xml:space="preserve"> </v>
      </c>
      <c r="I1569" s="866"/>
      <c r="J1569" s="866"/>
      <c r="K1569" s="905"/>
    </row>
    <row r="1570" spans="1:11" ht="19" thickBot="1" x14ac:dyDescent="0.5">
      <c r="A1570" s="866"/>
      <c r="B1570" s="866"/>
      <c r="C1570" s="866"/>
      <c r="D1570" s="866"/>
      <c r="E1570" s="867"/>
      <c r="F1570" s="866"/>
      <c r="G1570" s="866"/>
      <c r="H1570" s="869" t="str">
        <f t="array" ref="H1570">IF(ISERROR(INDEX(גיליון3!$U$13:$X$27,MATCH('דיווח פרטני'!G1570,גיליון3!$T$13:$T$27,0),MATCH('דיווח פרטני'!C1570,גיליון3!$U$12:$X$12,0)))," ", INDEX(גיליון3!$U$13:$X$27,MATCH('דיווח פרטני'!G1570,גיליון3!$T$13:$T$27,0),MATCH('דיווח פרטני'!C1570,גיליון3!$U$12:$X$12,0)))</f>
        <v xml:space="preserve"> </v>
      </c>
      <c r="I1570" s="866"/>
      <c r="J1570" s="866"/>
      <c r="K1570" s="905"/>
    </row>
    <row r="1571" spans="1:11" ht="19" thickBot="1" x14ac:dyDescent="0.5">
      <c r="A1571" s="866"/>
      <c r="B1571" s="866"/>
      <c r="C1571" s="866"/>
      <c r="D1571" s="866"/>
      <c r="E1571" s="867"/>
      <c r="F1571" s="866"/>
      <c r="G1571" s="866"/>
      <c r="H1571" s="869" t="str">
        <f t="array" ref="H1571">IF(ISERROR(INDEX(גיליון3!$U$13:$X$27,MATCH('דיווח פרטני'!G1571,גיליון3!$T$13:$T$27,0),MATCH('דיווח פרטני'!C1571,גיליון3!$U$12:$X$12,0)))," ", INDEX(גיליון3!$U$13:$X$27,MATCH('דיווח פרטני'!G1571,גיליון3!$T$13:$T$27,0),MATCH('דיווח פרטני'!C1571,גיליון3!$U$12:$X$12,0)))</f>
        <v xml:space="preserve"> </v>
      </c>
      <c r="I1571" s="866"/>
      <c r="J1571" s="866"/>
      <c r="K1571" s="905"/>
    </row>
    <row r="1572" spans="1:11" ht="19" thickBot="1" x14ac:dyDescent="0.5">
      <c r="A1572" s="866"/>
      <c r="B1572" s="866"/>
      <c r="C1572" s="866"/>
      <c r="D1572" s="866"/>
      <c r="E1572" s="867"/>
      <c r="F1572" s="866"/>
      <c r="G1572" s="866"/>
      <c r="H1572" s="869" t="str">
        <f t="array" ref="H1572">IF(ISERROR(INDEX(גיליון3!$U$13:$X$27,MATCH('דיווח פרטני'!G1572,גיליון3!$T$13:$T$27,0),MATCH('דיווח פרטני'!C1572,גיליון3!$U$12:$X$12,0)))," ", INDEX(גיליון3!$U$13:$X$27,MATCH('דיווח פרטני'!G1572,גיליון3!$T$13:$T$27,0),MATCH('דיווח פרטני'!C1572,גיליון3!$U$12:$X$12,0)))</f>
        <v xml:space="preserve"> </v>
      </c>
      <c r="I1572" s="866"/>
      <c r="J1572" s="866"/>
      <c r="K1572" s="905"/>
    </row>
    <row r="1573" spans="1:11" ht="19" thickBot="1" x14ac:dyDescent="0.5">
      <c r="A1573" s="866"/>
      <c r="B1573" s="866"/>
      <c r="C1573" s="866"/>
      <c r="D1573" s="866"/>
      <c r="E1573" s="867"/>
      <c r="F1573" s="866"/>
      <c r="G1573" s="866"/>
      <c r="H1573" s="869" t="str">
        <f t="array" ref="H1573">IF(ISERROR(INDEX(גיליון3!$U$13:$X$27,MATCH('דיווח פרטני'!G1573,גיליון3!$T$13:$T$27,0),MATCH('דיווח פרטני'!C1573,גיליון3!$U$12:$X$12,0)))," ", INDEX(גיליון3!$U$13:$X$27,MATCH('דיווח פרטני'!G1573,גיליון3!$T$13:$T$27,0),MATCH('דיווח פרטני'!C1573,גיליון3!$U$12:$X$12,0)))</f>
        <v xml:space="preserve"> </v>
      </c>
      <c r="I1573" s="866"/>
      <c r="J1573" s="866"/>
      <c r="K1573" s="905"/>
    </row>
    <row r="1574" spans="1:11" ht="19" thickBot="1" x14ac:dyDescent="0.5">
      <c r="A1574" s="866"/>
      <c r="B1574" s="866"/>
      <c r="C1574" s="866"/>
      <c r="D1574" s="866"/>
      <c r="E1574" s="867"/>
      <c r="F1574" s="866"/>
      <c r="G1574" s="866"/>
      <c r="H1574" s="869" t="str">
        <f t="array" ref="H1574">IF(ISERROR(INDEX(גיליון3!$U$13:$X$27,MATCH('דיווח פרטני'!G1574,גיליון3!$T$13:$T$27,0),MATCH('דיווח פרטני'!C1574,גיליון3!$U$12:$X$12,0)))," ", INDEX(גיליון3!$U$13:$X$27,MATCH('דיווח פרטני'!G1574,גיליון3!$T$13:$T$27,0),MATCH('דיווח פרטני'!C1574,גיליון3!$U$12:$X$12,0)))</f>
        <v xml:space="preserve"> </v>
      </c>
      <c r="I1574" s="866"/>
      <c r="J1574" s="866"/>
      <c r="K1574" s="905"/>
    </row>
    <row r="1575" spans="1:11" ht="19" thickBot="1" x14ac:dyDescent="0.5">
      <c r="A1575" s="866"/>
      <c r="B1575" s="866"/>
      <c r="C1575" s="866"/>
      <c r="D1575" s="866"/>
      <c r="E1575" s="867"/>
      <c r="F1575" s="866"/>
      <c r="G1575" s="866"/>
      <c r="H1575" s="869" t="str">
        <f t="array" ref="H1575">IF(ISERROR(INDEX(גיליון3!$U$13:$X$27,MATCH('דיווח פרטני'!G1575,גיליון3!$T$13:$T$27,0),MATCH('דיווח פרטני'!C1575,גיליון3!$U$12:$X$12,0)))," ", INDEX(גיליון3!$U$13:$X$27,MATCH('דיווח פרטני'!G1575,גיליון3!$T$13:$T$27,0),MATCH('דיווח פרטני'!C1575,גיליון3!$U$12:$X$12,0)))</f>
        <v xml:space="preserve"> </v>
      </c>
      <c r="I1575" s="866"/>
      <c r="J1575" s="866"/>
      <c r="K1575" s="905"/>
    </row>
    <row r="1576" spans="1:11" ht="19" thickBot="1" x14ac:dyDescent="0.5">
      <c r="A1576" s="866"/>
      <c r="B1576" s="866"/>
      <c r="C1576" s="866"/>
      <c r="D1576" s="866"/>
      <c r="E1576" s="867"/>
      <c r="F1576" s="866"/>
      <c r="G1576" s="866"/>
      <c r="H1576" s="869" t="str">
        <f t="array" ref="H1576">IF(ISERROR(INDEX(גיליון3!$U$13:$X$27,MATCH('דיווח פרטני'!G1576,גיליון3!$T$13:$T$27,0),MATCH('דיווח פרטני'!C1576,גיליון3!$U$12:$X$12,0)))," ", INDEX(גיליון3!$U$13:$X$27,MATCH('דיווח פרטני'!G1576,גיליון3!$T$13:$T$27,0),MATCH('דיווח פרטני'!C1576,גיליון3!$U$12:$X$12,0)))</f>
        <v xml:space="preserve"> </v>
      </c>
      <c r="I1576" s="866"/>
      <c r="J1576" s="866"/>
      <c r="K1576" s="905"/>
    </row>
    <row r="1577" spans="1:11" ht="19" thickBot="1" x14ac:dyDescent="0.5">
      <c r="A1577" s="866"/>
      <c r="B1577" s="866"/>
      <c r="C1577" s="866"/>
      <c r="D1577" s="866"/>
      <c r="E1577" s="867"/>
      <c r="F1577" s="866"/>
      <c r="G1577" s="866"/>
      <c r="H1577" s="869" t="str">
        <f t="array" ref="H1577">IF(ISERROR(INDEX(גיליון3!$U$13:$X$27,MATCH('דיווח פרטני'!G1577,גיליון3!$T$13:$T$27,0),MATCH('דיווח פרטני'!C1577,גיליון3!$U$12:$X$12,0)))," ", INDEX(גיליון3!$U$13:$X$27,MATCH('דיווח פרטני'!G1577,גיליון3!$T$13:$T$27,0),MATCH('דיווח פרטני'!C1577,גיליון3!$U$12:$X$12,0)))</f>
        <v xml:space="preserve"> </v>
      </c>
      <c r="I1577" s="866"/>
      <c r="J1577" s="866"/>
      <c r="K1577" s="905"/>
    </row>
    <row r="1578" spans="1:11" ht="19" thickBot="1" x14ac:dyDescent="0.5">
      <c r="A1578" s="866"/>
      <c r="B1578" s="866"/>
      <c r="C1578" s="866"/>
      <c r="D1578" s="866"/>
      <c r="E1578" s="867"/>
      <c r="F1578" s="866"/>
      <c r="G1578" s="866"/>
      <c r="H1578" s="869" t="str">
        <f t="array" ref="H1578">IF(ISERROR(INDEX(גיליון3!$U$13:$X$27,MATCH('דיווח פרטני'!G1578,גיליון3!$T$13:$T$27,0),MATCH('דיווח פרטני'!C1578,גיליון3!$U$12:$X$12,0)))," ", INDEX(גיליון3!$U$13:$X$27,MATCH('דיווח פרטני'!G1578,גיליון3!$T$13:$T$27,0),MATCH('דיווח פרטני'!C1578,גיליון3!$U$12:$X$12,0)))</f>
        <v xml:space="preserve"> </v>
      </c>
      <c r="I1578" s="866"/>
      <c r="J1578" s="866"/>
      <c r="K1578" s="905"/>
    </row>
    <row r="1579" spans="1:11" ht="19" thickBot="1" x14ac:dyDescent="0.5">
      <c r="A1579" s="866"/>
      <c r="B1579" s="866"/>
      <c r="C1579" s="866"/>
      <c r="D1579" s="866"/>
      <c r="E1579" s="867"/>
      <c r="F1579" s="866"/>
      <c r="G1579" s="866"/>
      <c r="H1579" s="869" t="str">
        <f t="array" ref="H1579">IF(ISERROR(INDEX(גיליון3!$U$13:$X$27,MATCH('דיווח פרטני'!G1579,גיליון3!$T$13:$T$27,0),MATCH('דיווח פרטני'!C1579,גיליון3!$U$12:$X$12,0)))," ", INDEX(גיליון3!$U$13:$X$27,MATCH('דיווח פרטני'!G1579,גיליון3!$T$13:$T$27,0),MATCH('דיווח פרטני'!C1579,גיליון3!$U$12:$X$12,0)))</f>
        <v xml:space="preserve"> </v>
      </c>
      <c r="I1579" s="866"/>
      <c r="J1579" s="866"/>
      <c r="K1579" s="905"/>
    </row>
    <row r="1580" spans="1:11" ht="19" thickBot="1" x14ac:dyDescent="0.5">
      <c r="A1580" s="866"/>
      <c r="B1580" s="866"/>
      <c r="C1580" s="866"/>
      <c r="D1580" s="866"/>
      <c r="E1580" s="867"/>
      <c r="F1580" s="866"/>
      <c r="G1580" s="866"/>
      <c r="H1580" s="869" t="str">
        <f t="array" ref="H1580">IF(ISERROR(INDEX(גיליון3!$U$13:$X$27,MATCH('דיווח פרטני'!G1580,גיליון3!$T$13:$T$27,0),MATCH('דיווח פרטני'!C1580,גיליון3!$U$12:$X$12,0)))," ", INDEX(גיליון3!$U$13:$X$27,MATCH('דיווח פרטני'!G1580,גיליון3!$T$13:$T$27,0),MATCH('דיווח פרטני'!C1580,גיליון3!$U$12:$X$12,0)))</f>
        <v xml:space="preserve"> </v>
      </c>
      <c r="I1580" s="866"/>
      <c r="J1580" s="866"/>
      <c r="K1580" s="905"/>
    </row>
    <row r="1581" spans="1:11" ht="19" thickBot="1" x14ac:dyDescent="0.5">
      <c r="A1581" s="866"/>
      <c r="B1581" s="866"/>
      <c r="C1581" s="866"/>
      <c r="D1581" s="866"/>
      <c r="E1581" s="867"/>
      <c r="F1581" s="866"/>
      <c r="G1581" s="866"/>
      <c r="H1581" s="869" t="str">
        <f t="array" ref="H1581">IF(ISERROR(INDEX(גיליון3!$U$13:$X$27,MATCH('דיווח פרטני'!G1581,גיליון3!$T$13:$T$27,0),MATCH('דיווח פרטני'!C1581,גיליון3!$U$12:$X$12,0)))," ", INDEX(גיליון3!$U$13:$X$27,MATCH('דיווח פרטני'!G1581,גיליון3!$T$13:$T$27,0),MATCH('דיווח פרטני'!C1581,גיליון3!$U$12:$X$12,0)))</f>
        <v xml:space="preserve"> </v>
      </c>
      <c r="I1581" s="866"/>
      <c r="J1581" s="866"/>
      <c r="K1581" s="905"/>
    </row>
    <row r="1582" spans="1:11" ht="19" thickBot="1" x14ac:dyDescent="0.5">
      <c r="A1582" s="866"/>
      <c r="B1582" s="866"/>
      <c r="C1582" s="866"/>
      <c r="D1582" s="866"/>
      <c r="E1582" s="867"/>
      <c r="F1582" s="866"/>
      <c r="G1582" s="866"/>
      <c r="H1582" s="869" t="str">
        <f t="array" ref="H1582">IF(ISERROR(INDEX(גיליון3!$U$13:$X$27,MATCH('דיווח פרטני'!G1582,גיליון3!$T$13:$T$27,0),MATCH('דיווח פרטני'!C1582,גיליון3!$U$12:$X$12,0)))," ", INDEX(גיליון3!$U$13:$X$27,MATCH('דיווח פרטני'!G1582,גיליון3!$T$13:$T$27,0),MATCH('דיווח פרטני'!C1582,גיליון3!$U$12:$X$12,0)))</f>
        <v xml:space="preserve"> </v>
      </c>
      <c r="I1582" s="866"/>
      <c r="J1582" s="866"/>
      <c r="K1582" s="905"/>
    </row>
    <row r="1583" spans="1:11" ht="19" thickBot="1" x14ac:dyDescent="0.5">
      <c r="A1583" s="866"/>
      <c r="B1583" s="866"/>
      <c r="C1583" s="866"/>
      <c r="D1583" s="866"/>
      <c r="E1583" s="867"/>
      <c r="F1583" s="866"/>
      <c r="G1583" s="866"/>
      <c r="H1583" s="869" t="str">
        <f t="array" ref="H1583">IF(ISERROR(INDEX(גיליון3!$U$13:$X$27,MATCH('דיווח פרטני'!G1583,גיליון3!$T$13:$T$27,0),MATCH('דיווח פרטני'!C1583,גיליון3!$U$12:$X$12,0)))," ", INDEX(גיליון3!$U$13:$X$27,MATCH('דיווח פרטני'!G1583,גיליון3!$T$13:$T$27,0),MATCH('דיווח פרטני'!C1583,גיליון3!$U$12:$X$12,0)))</f>
        <v xml:space="preserve"> </v>
      </c>
      <c r="I1583" s="866"/>
      <c r="J1583" s="866"/>
      <c r="K1583" s="905"/>
    </row>
    <row r="1584" spans="1:11" ht="19" thickBot="1" x14ac:dyDescent="0.5">
      <c r="A1584" s="866"/>
      <c r="B1584" s="866"/>
      <c r="C1584" s="866"/>
      <c r="D1584" s="866"/>
      <c r="E1584" s="867"/>
      <c r="F1584" s="866"/>
      <c r="G1584" s="866"/>
      <c r="H1584" s="869" t="str">
        <f t="array" ref="H1584">IF(ISERROR(INDEX(גיליון3!$U$13:$X$27,MATCH('דיווח פרטני'!G1584,גיליון3!$T$13:$T$27,0),MATCH('דיווח פרטני'!C1584,גיליון3!$U$12:$X$12,0)))," ", INDEX(גיליון3!$U$13:$X$27,MATCH('דיווח פרטני'!G1584,גיליון3!$T$13:$T$27,0),MATCH('דיווח פרטני'!C1584,גיליון3!$U$12:$X$12,0)))</f>
        <v xml:space="preserve"> </v>
      </c>
      <c r="I1584" s="866"/>
      <c r="J1584" s="866"/>
      <c r="K1584" s="905"/>
    </row>
    <row r="1585" spans="1:11" ht="19" thickBot="1" x14ac:dyDescent="0.5">
      <c r="A1585" s="866"/>
      <c r="B1585" s="866"/>
      <c r="C1585" s="866"/>
      <c r="D1585" s="866"/>
      <c r="E1585" s="867"/>
      <c r="F1585" s="866"/>
      <c r="G1585" s="866"/>
      <c r="H1585" s="869" t="str">
        <f t="array" ref="H1585">IF(ISERROR(INDEX(גיליון3!$U$13:$X$27,MATCH('דיווח פרטני'!G1585,גיליון3!$T$13:$T$27,0),MATCH('דיווח פרטני'!C1585,גיליון3!$U$12:$X$12,0)))," ", INDEX(גיליון3!$U$13:$X$27,MATCH('דיווח פרטני'!G1585,גיליון3!$T$13:$T$27,0),MATCH('דיווח פרטני'!C1585,גיליון3!$U$12:$X$12,0)))</f>
        <v xml:space="preserve"> </v>
      </c>
      <c r="I1585" s="866"/>
      <c r="J1585" s="866"/>
      <c r="K1585" s="905"/>
    </row>
    <row r="1586" spans="1:11" ht="19" thickBot="1" x14ac:dyDescent="0.5">
      <c r="A1586" s="866"/>
      <c r="B1586" s="866"/>
      <c r="C1586" s="866"/>
      <c r="D1586" s="866"/>
      <c r="E1586" s="867"/>
      <c r="F1586" s="866"/>
      <c r="G1586" s="866"/>
      <c r="H1586" s="869" t="str">
        <f t="array" ref="H1586">IF(ISERROR(INDEX(גיליון3!$U$13:$X$27,MATCH('דיווח פרטני'!G1586,גיליון3!$T$13:$T$27,0),MATCH('דיווח פרטני'!C1586,גיליון3!$U$12:$X$12,0)))," ", INDEX(גיליון3!$U$13:$X$27,MATCH('דיווח פרטני'!G1586,גיליון3!$T$13:$T$27,0),MATCH('דיווח פרטני'!C1586,גיליון3!$U$12:$X$12,0)))</f>
        <v xml:space="preserve"> </v>
      </c>
      <c r="I1586" s="866"/>
      <c r="J1586" s="866"/>
      <c r="K1586" s="905"/>
    </row>
    <row r="1587" spans="1:11" ht="19" thickBot="1" x14ac:dyDescent="0.5">
      <c r="A1587" s="866"/>
      <c r="B1587" s="866"/>
      <c r="C1587" s="866"/>
      <c r="D1587" s="866"/>
      <c r="E1587" s="867"/>
      <c r="F1587" s="866"/>
      <c r="G1587" s="866"/>
      <c r="H1587" s="869" t="str">
        <f t="array" ref="H1587">IF(ISERROR(INDEX(גיליון3!$U$13:$X$27,MATCH('דיווח פרטני'!G1587,גיליון3!$T$13:$T$27,0),MATCH('דיווח פרטני'!C1587,גיליון3!$U$12:$X$12,0)))," ", INDEX(גיליון3!$U$13:$X$27,MATCH('דיווח פרטני'!G1587,גיליון3!$T$13:$T$27,0),MATCH('דיווח פרטני'!C1587,גיליון3!$U$12:$X$12,0)))</f>
        <v xml:space="preserve"> </v>
      </c>
      <c r="I1587" s="866"/>
      <c r="J1587" s="866"/>
      <c r="K1587" s="905"/>
    </row>
    <row r="1588" spans="1:11" ht="19" thickBot="1" x14ac:dyDescent="0.5">
      <c r="A1588" s="866"/>
      <c r="B1588" s="866"/>
      <c r="C1588" s="866"/>
      <c r="D1588" s="866"/>
      <c r="E1588" s="867"/>
      <c r="F1588" s="866"/>
      <c r="G1588" s="866"/>
      <c r="H1588" s="869" t="str">
        <f t="array" ref="H1588">IF(ISERROR(INDEX(גיליון3!$U$13:$X$27,MATCH('דיווח פרטני'!G1588,גיליון3!$T$13:$T$27,0),MATCH('דיווח פרטני'!C1588,גיליון3!$U$12:$X$12,0)))," ", INDEX(גיליון3!$U$13:$X$27,MATCH('דיווח פרטני'!G1588,גיליון3!$T$13:$T$27,0),MATCH('דיווח פרטני'!C1588,גיליון3!$U$12:$X$12,0)))</f>
        <v xml:space="preserve"> </v>
      </c>
      <c r="I1588" s="866"/>
      <c r="J1588" s="866"/>
      <c r="K1588" s="905"/>
    </row>
    <row r="1589" spans="1:11" ht="19" thickBot="1" x14ac:dyDescent="0.5">
      <c r="A1589" s="866"/>
      <c r="B1589" s="866"/>
      <c r="C1589" s="866"/>
      <c r="D1589" s="866"/>
      <c r="E1589" s="867"/>
      <c r="F1589" s="866"/>
      <c r="G1589" s="866"/>
      <c r="H1589" s="869" t="str">
        <f t="array" ref="H1589">IF(ISERROR(INDEX(גיליון3!$U$13:$X$27,MATCH('דיווח פרטני'!G1589,גיליון3!$T$13:$T$27,0),MATCH('דיווח פרטני'!C1589,גיליון3!$U$12:$X$12,0)))," ", INDEX(גיליון3!$U$13:$X$27,MATCH('דיווח פרטני'!G1589,גיליון3!$T$13:$T$27,0),MATCH('דיווח פרטני'!C1589,גיליון3!$U$12:$X$12,0)))</f>
        <v xml:space="preserve"> </v>
      </c>
      <c r="I1589" s="866"/>
      <c r="J1589" s="866"/>
      <c r="K1589" s="905"/>
    </row>
    <row r="1590" spans="1:11" ht="19" thickBot="1" x14ac:dyDescent="0.5">
      <c r="A1590" s="866"/>
      <c r="B1590" s="866"/>
      <c r="C1590" s="866"/>
      <c r="D1590" s="866"/>
      <c r="E1590" s="867"/>
      <c r="F1590" s="866"/>
      <c r="G1590" s="866"/>
      <c r="H1590" s="869" t="str">
        <f t="array" ref="H1590">IF(ISERROR(INDEX(גיליון3!$U$13:$X$27,MATCH('דיווח פרטני'!G1590,גיליון3!$T$13:$T$27,0),MATCH('דיווח פרטני'!C1590,גיליון3!$U$12:$X$12,0)))," ", INDEX(גיליון3!$U$13:$X$27,MATCH('דיווח פרטני'!G1590,גיליון3!$T$13:$T$27,0),MATCH('דיווח פרטני'!C1590,גיליון3!$U$12:$X$12,0)))</f>
        <v xml:space="preserve"> </v>
      </c>
      <c r="I1590" s="866"/>
      <c r="J1590" s="866"/>
      <c r="K1590" s="905"/>
    </row>
    <row r="1591" spans="1:11" ht="19" thickBot="1" x14ac:dyDescent="0.5">
      <c r="A1591" s="866"/>
      <c r="B1591" s="866"/>
      <c r="C1591" s="866"/>
      <c r="D1591" s="866"/>
      <c r="E1591" s="867"/>
      <c r="F1591" s="866"/>
      <c r="G1591" s="866"/>
      <c r="H1591" s="869" t="str">
        <f t="array" ref="H1591">IF(ISERROR(INDEX(גיליון3!$U$13:$X$27,MATCH('דיווח פרטני'!G1591,גיליון3!$T$13:$T$27,0),MATCH('דיווח פרטני'!C1591,גיליון3!$U$12:$X$12,0)))," ", INDEX(גיליון3!$U$13:$X$27,MATCH('דיווח פרטני'!G1591,גיליון3!$T$13:$T$27,0),MATCH('דיווח פרטני'!C1591,גיליון3!$U$12:$X$12,0)))</f>
        <v xml:space="preserve"> </v>
      </c>
      <c r="I1591" s="866"/>
      <c r="J1591" s="866"/>
      <c r="K1591" s="905"/>
    </row>
    <row r="1592" spans="1:11" ht="19" thickBot="1" x14ac:dyDescent="0.5">
      <c r="A1592" s="866"/>
      <c r="B1592" s="866"/>
      <c r="C1592" s="866"/>
      <c r="D1592" s="866"/>
      <c r="E1592" s="867"/>
      <c r="F1592" s="866"/>
      <c r="G1592" s="866"/>
      <c r="H1592" s="869" t="str">
        <f t="array" ref="H1592">IF(ISERROR(INDEX(גיליון3!$U$13:$X$27,MATCH('דיווח פרטני'!G1592,גיליון3!$T$13:$T$27,0),MATCH('דיווח פרטני'!C1592,גיליון3!$U$12:$X$12,0)))," ", INDEX(גיליון3!$U$13:$X$27,MATCH('דיווח פרטני'!G1592,גיליון3!$T$13:$T$27,0),MATCH('דיווח פרטני'!C1592,גיליון3!$U$12:$X$12,0)))</f>
        <v xml:space="preserve"> </v>
      </c>
      <c r="I1592" s="866"/>
      <c r="J1592" s="866"/>
      <c r="K1592" s="905"/>
    </row>
    <row r="1593" spans="1:11" ht="19" thickBot="1" x14ac:dyDescent="0.5">
      <c r="A1593" s="866"/>
      <c r="B1593" s="866"/>
      <c r="C1593" s="866"/>
      <c r="D1593" s="866"/>
      <c r="E1593" s="867"/>
      <c r="F1593" s="866"/>
      <c r="G1593" s="866"/>
      <c r="H1593" s="869" t="str">
        <f t="array" ref="H1593">IF(ISERROR(INDEX(גיליון3!$U$13:$X$27,MATCH('דיווח פרטני'!G1593,גיליון3!$T$13:$T$27,0),MATCH('דיווח פרטני'!C1593,גיליון3!$U$12:$X$12,0)))," ", INDEX(גיליון3!$U$13:$X$27,MATCH('דיווח פרטני'!G1593,גיליון3!$T$13:$T$27,0),MATCH('דיווח פרטני'!C1593,גיליון3!$U$12:$X$12,0)))</f>
        <v xml:space="preserve"> </v>
      </c>
      <c r="I1593" s="866"/>
      <c r="J1593" s="866"/>
      <c r="K1593" s="905"/>
    </row>
    <row r="1594" spans="1:11" ht="19" thickBot="1" x14ac:dyDescent="0.5">
      <c r="A1594" s="866"/>
      <c r="B1594" s="866"/>
      <c r="C1594" s="866"/>
      <c r="D1594" s="866"/>
      <c r="E1594" s="867"/>
      <c r="F1594" s="866"/>
      <c r="G1594" s="866"/>
      <c r="H1594" s="869" t="str">
        <f t="array" ref="H1594">IF(ISERROR(INDEX(גיליון3!$U$13:$X$27,MATCH('דיווח פרטני'!G1594,גיליון3!$T$13:$T$27,0),MATCH('דיווח פרטני'!C1594,גיליון3!$U$12:$X$12,0)))," ", INDEX(גיליון3!$U$13:$X$27,MATCH('דיווח פרטני'!G1594,גיליון3!$T$13:$T$27,0),MATCH('דיווח פרטני'!C1594,גיליון3!$U$12:$X$12,0)))</f>
        <v xml:space="preserve"> </v>
      </c>
      <c r="I1594" s="866"/>
      <c r="J1594" s="866"/>
      <c r="K1594" s="905"/>
    </row>
    <row r="1595" spans="1:11" ht="19" thickBot="1" x14ac:dyDescent="0.5">
      <c r="A1595" s="866"/>
      <c r="B1595" s="866"/>
      <c r="C1595" s="866"/>
      <c r="D1595" s="866"/>
      <c r="E1595" s="867"/>
      <c r="F1595" s="866"/>
      <c r="G1595" s="866"/>
      <c r="H1595" s="869" t="str">
        <f t="array" ref="H1595">IF(ISERROR(INDEX(גיליון3!$U$13:$X$27,MATCH('דיווח פרטני'!G1595,גיליון3!$T$13:$T$27,0),MATCH('דיווח פרטני'!C1595,גיליון3!$U$12:$X$12,0)))," ", INDEX(גיליון3!$U$13:$X$27,MATCH('דיווח פרטני'!G1595,גיליון3!$T$13:$T$27,0),MATCH('דיווח פרטני'!C1595,גיליון3!$U$12:$X$12,0)))</f>
        <v xml:space="preserve"> </v>
      </c>
      <c r="I1595" s="866"/>
      <c r="J1595" s="866"/>
      <c r="K1595" s="905"/>
    </row>
    <row r="1596" spans="1:11" ht="19" thickBot="1" x14ac:dyDescent="0.5">
      <c r="A1596" s="866"/>
      <c r="B1596" s="866"/>
      <c r="C1596" s="866"/>
      <c r="D1596" s="866"/>
      <c r="E1596" s="867"/>
      <c r="F1596" s="866"/>
      <c r="G1596" s="866"/>
      <c r="H1596" s="869" t="str">
        <f t="array" ref="H1596">IF(ISERROR(INDEX(גיליון3!$U$13:$X$27,MATCH('דיווח פרטני'!G1596,גיליון3!$T$13:$T$27,0),MATCH('דיווח פרטני'!C1596,גיליון3!$U$12:$X$12,0)))," ", INDEX(גיליון3!$U$13:$X$27,MATCH('דיווח פרטני'!G1596,גיליון3!$T$13:$T$27,0),MATCH('דיווח פרטני'!C1596,גיליון3!$U$12:$X$12,0)))</f>
        <v xml:space="preserve"> </v>
      </c>
      <c r="I1596" s="866"/>
      <c r="J1596" s="866"/>
      <c r="K1596" s="905"/>
    </row>
    <row r="1597" spans="1:11" ht="19" thickBot="1" x14ac:dyDescent="0.5">
      <c r="A1597" s="866"/>
      <c r="B1597" s="866"/>
      <c r="C1597" s="866"/>
      <c r="D1597" s="866"/>
      <c r="E1597" s="867"/>
      <c r="F1597" s="866"/>
      <c r="G1597" s="866"/>
      <c r="H1597" s="869" t="str">
        <f t="array" ref="H1597">IF(ISERROR(INDEX(גיליון3!$U$13:$X$27,MATCH('דיווח פרטני'!G1597,גיליון3!$T$13:$T$27,0),MATCH('דיווח פרטני'!C1597,גיליון3!$U$12:$X$12,0)))," ", INDEX(גיליון3!$U$13:$X$27,MATCH('דיווח פרטני'!G1597,גיליון3!$T$13:$T$27,0),MATCH('דיווח פרטני'!C1597,גיליון3!$U$12:$X$12,0)))</f>
        <v xml:space="preserve"> </v>
      </c>
      <c r="I1597" s="866"/>
      <c r="J1597" s="866"/>
      <c r="K1597" s="905"/>
    </row>
    <row r="1598" spans="1:11" ht="19" thickBot="1" x14ac:dyDescent="0.5">
      <c r="A1598" s="866"/>
      <c r="B1598" s="866"/>
      <c r="C1598" s="866"/>
      <c r="D1598" s="866"/>
      <c r="E1598" s="867"/>
      <c r="F1598" s="866"/>
      <c r="G1598" s="866"/>
      <c r="H1598" s="869" t="str">
        <f t="array" ref="H1598">IF(ISERROR(INDEX(גיליון3!$U$13:$X$27,MATCH('דיווח פרטני'!G1598,גיליון3!$T$13:$T$27,0),MATCH('דיווח פרטני'!C1598,גיליון3!$U$12:$X$12,0)))," ", INDEX(גיליון3!$U$13:$X$27,MATCH('דיווח פרטני'!G1598,גיליון3!$T$13:$T$27,0),MATCH('דיווח פרטני'!C1598,גיליון3!$U$12:$X$12,0)))</f>
        <v xml:space="preserve"> </v>
      </c>
      <c r="I1598" s="866"/>
      <c r="J1598" s="866"/>
      <c r="K1598" s="905"/>
    </row>
    <row r="1599" spans="1:11" ht="19" thickBot="1" x14ac:dyDescent="0.5">
      <c r="A1599" s="866"/>
      <c r="B1599" s="866"/>
      <c r="C1599" s="866"/>
      <c r="D1599" s="866"/>
      <c r="E1599" s="867"/>
      <c r="F1599" s="866"/>
      <c r="G1599" s="866"/>
      <c r="H1599" s="869" t="str">
        <f t="array" ref="H1599">IF(ISERROR(INDEX(גיליון3!$U$13:$X$27,MATCH('דיווח פרטני'!G1599,גיליון3!$T$13:$T$27,0),MATCH('דיווח פרטני'!C1599,גיליון3!$U$12:$X$12,0)))," ", INDEX(גיליון3!$U$13:$X$27,MATCH('דיווח פרטני'!G1599,גיליון3!$T$13:$T$27,0),MATCH('דיווח פרטני'!C1599,גיליון3!$U$12:$X$12,0)))</f>
        <v xml:space="preserve"> </v>
      </c>
      <c r="I1599" s="866"/>
      <c r="J1599" s="866"/>
      <c r="K1599" s="905"/>
    </row>
    <row r="1600" spans="1:11" ht="19" thickBot="1" x14ac:dyDescent="0.5">
      <c r="A1600" s="866"/>
      <c r="B1600" s="866"/>
      <c r="C1600" s="866"/>
      <c r="D1600" s="866"/>
      <c r="E1600" s="867"/>
      <c r="F1600" s="866"/>
      <c r="G1600" s="866"/>
      <c r="H1600" s="869" t="str">
        <f t="array" ref="H1600">IF(ISERROR(INDEX(גיליון3!$U$13:$X$27,MATCH('דיווח פרטני'!G1600,גיליון3!$T$13:$T$27,0),MATCH('דיווח פרטני'!C1600,גיליון3!$U$12:$X$12,0)))," ", INDEX(גיליון3!$U$13:$X$27,MATCH('דיווח פרטני'!G1600,גיליון3!$T$13:$T$27,0),MATCH('דיווח פרטני'!C1600,גיליון3!$U$12:$X$12,0)))</f>
        <v xml:space="preserve"> </v>
      </c>
      <c r="I1600" s="866"/>
      <c r="J1600" s="866"/>
      <c r="K1600" s="905"/>
    </row>
    <row r="1601" spans="1:11" ht="19" thickBot="1" x14ac:dyDescent="0.5">
      <c r="A1601" s="866"/>
      <c r="B1601" s="866"/>
      <c r="C1601" s="866"/>
      <c r="D1601" s="866"/>
      <c r="E1601" s="867"/>
      <c r="F1601" s="866"/>
      <c r="G1601" s="866"/>
      <c r="H1601" s="869" t="str">
        <f t="array" ref="H1601">IF(ISERROR(INDEX(גיליון3!$U$13:$X$27,MATCH('דיווח פרטני'!G1601,גיליון3!$T$13:$T$27,0),MATCH('דיווח פרטני'!C1601,גיליון3!$U$12:$X$12,0)))," ", INDEX(גיליון3!$U$13:$X$27,MATCH('דיווח פרטני'!G1601,גיליון3!$T$13:$T$27,0),MATCH('דיווח פרטני'!C1601,גיליון3!$U$12:$X$12,0)))</f>
        <v xml:space="preserve"> </v>
      </c>
      <c r="I1601" s="866"/>
      <c r="J1601" s="866"/>
      <c r="K1601" s="905"/>
    </row>
    <row r="1602" spans="1:11" ht="19" thickBot="1" x14ac:dyDescent="0.5">
      <c r="A1602" s="866"/>
      <c r="B1602" s="866"/>
      <c r="C1602" s="866"/>
      <c r="D1602" s="866"/>
      <c r="E1602" s="867"/>
      <c r="F1602" s="866"/>
      <c r="G1602" s="866"/>
      <c r="H1602" s="869" t="str">
        <f t="array" ref="H1602">IF(ISERROR(INDEX(גיליון3!$U$13:$X$27,MATCH('דיווח פרטני'!G1602,גיליון3!$T$13:$T$27,0),MATCH('דיווח פרטני'!C1602,גיליון3!$U$12:$X$12,0)))," ", INDEX(גיליון3!$U$13:$X$27,MATCH('דיווח פרטני'!G1602,גיליון3!$T$13:$T$27,0),MATCH('דיווח פרטני'!C1602,גיליון3!$U$12:$X$12,0)))</f>
        <v xml:space="preserve"> </v>
      </c>
      <c r="I1602" s="866"/>
      <c r="J1602" s="866"/>
      <c r="K1602" s="905"/>
    </row>
    <row r="1603" spans="1:11" ht="19" thickBot="1" x14ac:dyDescent="0.5">
      <c r="A1603" s="866"/>
      <c r="B1603" s="866"/>
      <c r="C1603" s="866"/>
      <c r="D1603" s="866"/>
      <c r="E1603" s="867"/>
      <c r="F1603" s="866"/>
      <c r="G1603" s="866"/>
      <c r="H1603" s="869" t="str">
        <f t="array" ref="H1603">IF(ISERROR(INDEX(גיליון3!$U$13:$X$27,MATCH('דיווח פרטני'!G1603,גיליון3!$T$13:$T$27,0),MATCH('דיווח פרטני'!C1603,גיליון3!$U$12:$X$12,0)))," ", INDEX(גיליון3!$U$13:$X$27,MATCH('דיווח פרטני'!G1603,גיליון3!$T$13:$T$27,0),MATCH('דיווח פרטני'!C1603,גיליון3!$U$12:$X$12,0)))</f>
        <v xml:space="preserve"> </v>
      </c>
      <c r="I1603" s="866"/>
      <c r="J1603" s="866"/>
      <c r="K1603" s="905"/>
    </row>
    <row r="1604" spans="1:11" ht="19" thickBot="1" x14ac:dyDescent="0.5">
      <c r="A1604" s="866"/>
      <c r="B1604" s="866"/>
      <c r="C1604" s="866"/>
      <c r="D1604" s="866"/>
      <c r="E1604" s="867"/>
      <c r="F1604" s="866"/>
      <c r="G1604" s="866"/>
      <c r="H1604" s="869" t="str">
        <f t="array" ref="H1604">IF(ISERROR(INDEX(גיליון3!$U$13:$X$27,MATCH('דיווח פרטני'!G1604,גיליון3!$T$13:$T$27,0),MATCH('דיווח פרטני'!C1604,גיליון3!$U$12:$X$12,0)))," ", INDEX(גיליון3!$U$13:$X$27,MATCH('דיווח פרטני'!G1604,גיליון3!$T$13:$T$27,0),MATCH('דיווח פרטני'!C1604,גיליון3!$U$12:$X$12,0)))</f>
        <v xml:space="preserve"> </v>
      </c>
      <c r="I1604" s="866"/>
      <c r="J1604" s="866"/>
      <c r="K1604" s="905"/>
    </row>
    <row r="1605" spans="1:11" ht="19" thickBot="1" x14ac:dyDescent="0.5">
      <c r="A1605" s="866"/>
      <c r="B1605" s="866"/>
      <c r="C1605" s="866"/>
      <c r="D1605" s="866"/>
      <c r="E1605" s="867"/>
      <c r="F1605" s="866"/>
      <c r="G1605" s="866"/>
      <c r="H1605" s="869" t="str">
        <f t="array" ref="H1605">IF(ISERROR(INDEX(גיליון3!$U$13:$X$27,MATCH('דיווח פרטני'!G1605,גיליון3!$T$13:$T$27,0),MATCH('דיווח פרטני'!C1605,גיליון3!$U$12:$X$12,0)))," ", INDEX(גיליון3!$U$13:$X$27,MATCH('דיווח פרטני'!G1605,גיליון3!$T$13:$T$27,0),MATCH('דיווח פרטני'!C1605,גיליון3!$U$12:$X$12,0)))</f>
        <v xml:space="preserve"> </v>
      </c>
      <c r="I1605" s="866"/>
      <c r="J1605" s="866"/>
      <c r="K1605" s="905"/>
    </row>
    <row r="1606" spans="1:11" ht="19" thickBot="1" x14ac:dyDescent="0.5">
      <c r="A1606" s="866"/>
      <c r="B1606" s="866"/>
      <c r="C1606" s="866"/>
      <c r="D1606" s="866"/>
      <c r="E1606" s="867"/>
      <c r="F1606" s="866"/>
      <c r="G1606" s="866"/>
      <c r="H1606" s="869" t="str">
        <f t="array" ref="H1606">IF(ISERROR(INDEX(גיליון3!$U$13:$X$27,MATCH('דיווח פרטני'!G1606,גיליון3!$T$13:$T$27,0),MATCH('דיווח פרטני'!C1606,גיליון3!$U$12:$X$12,0)))," ", INDEX(גיליון3!$U$13:$X$27,MATCH('דיווח פרטני'!G1606,גיליון3!$T$13:$T$27,0),MATCH('דיווח פרטני'!C1606,גיליון3!$U$12:$X$12,0)))</f>
        <v xml:space="preserve"> </v>
      </c>
      <c r="I1606" s="866"/>
      <c r="J1606" s="866"/>
      <c r="K1606" s="905"/>
    </row>
    <row r="1607" spans="1:11" ht="19" thickBot="1" x14ac:dyDescent="0.5">
      <c r="A1607" s="866"/>
      <c r="B1607" s="866"/>
      <c r="C1607" s="866"/>
      <c r="D1607" s="866"/>
      <c r="E1607" s="867"/>
      <c r="F1607" s="866"/>
      <c r="G1607" s="866"/>
      <c r="H1607" s="869" t="str">
        <f t="array" ref="H1607">IF(ISERROR(INDEX(גיליון3!$U$13:$X$27,MATCH('דיווח פרטני'!G1607,גיליון3!$T$13:$T$27,0),MATCH('דיווח פרטני'!C1607,גיליון3!$U$12:$X$12,0)))," ", INDEX(גיליון3!$U$13:$X$27,MATCH('דיווח פרטני'!G1607,גיליון3!$T$13:$T$27,0),MATCH('דיווח פרטני'!C1607,גיליון3!$U$12:$X$12,0)))</f>
        <v xml:space="preserve"> </v>
      </c>
      <c r="I1607" s="866"/>
      <c r="J1607" s="866"/>
      <c r="K1607" s="905"/>
    </row>
    <row r="1608" spans="1:11" ht="19" thickBot="1" x14ac:dyDescent="0.5">
      <c r="A1608" s="866"/>
      <c r="B1608" s="866"/>
      <c r="C1608" s="866"/>
      <c r="D1608" s="866"/>
      <c r="E1608" s="867"/>
      <c r="F1608" s="866"/>
      <c r="G1608" s="866"/>
      <c r="H1608" s="869" t="str">
        <f t="array" ref="H1608">IF(ISERROR(INDEX(גיליון3!$U$13:$X$27,MATCH('דיווח פרטני'!G1608,גיליון3!$T$13:$T$27,0),MATCH('דיווח פרטני'!C1608,גיליון3!$U$12:$X$12,0)))," ", INDEX(גיליון3!$U$13:$X$27,MATCH('דיווח פרטני'!G1608,גיליון3!$T$13:$T$27,0),MATCH('דיווח פרטני'!C1608,גיליון3!$U$12:$X$12,0)))</f>
        <v xml:space="preserve"> </v>
      </c>
      <c r="I1608" s="866"/>
      <c r="J1608" s="866"/>
      <c r="K1608" s="905"/>
    </row>
    <row r="1609" spans="1:11" ht="19" thickBot="1" x14ac:dyDescent="0.5">
      <c r="A1609" s="866"/>
      <c r="B1609" s="866"/>
      <c r="C1609" s="866"/>
      <c r="D1609" s="866"/>
      <c r="E1609" s="867"/>
      <c r="F1609" s="866"/>
      <c r="G1609" s="866"/>
      <c r="H1609" s="869" t="str">
        <f t="array" ref="H1609">IF(ISERROR(INDEX(גיליון3!$U$13:$X$27,MATCH('דיווח פרטני'!G1609,גיליון3!$T$13:$T$27,0),MATCH('דיווח פרטני'!C1609,גיליון3!$U$12:$X$12,0)))," ", INDEX(גיליון3!$U$13:$X$27,MATCH('דיווח פרטני'!G1609,גיליון3!$T$13:$T$27,0),MATCH('דיווח פרטני'!C1609,גיליון3!$U$12:$X$12,0)))</f>
        <v xml:space="preserve"> </v>
      </c>
      <c r="I1609" s="866"/>
      <c r="J1609" s="866"/>
      <c r="K1609" s="905"/>
    </row>
    <row r="1610" spans="1:11" ht="19" thickBot="1" x14ac:dyDescent="0.5">
      <c r="A1610" s="866"/>
      <c r="B1610" s="866"/>
      <c r="C1610" s="866"/>
      <c r="D1610" s="866"/>
      <c r="E1610" s="867"/>
      <c r="F1610" s="866"/>
      <c r="G1610" s="866"/>
      <c r="H1610" s="869" t="str">
        <f t="array" ref="H1610">IF(ISERROR(INDEX(גיליון3!$U$13:$X$27,MATCH('דיווח פרטני'!G1610,גיליון3!$T$13:$T$27,0),MATCH('דיווח פרטני'!C1610,גיליון3!$U$12:$X$12,0)))," ", INDEX(גיליון3!$U$13:$X$27,MATCH('דיווח פרטני'!G1610,גיליון3!$T$13:$T$27,0),MATCH('דיווח פרטני'!C1610,גיליון3!$U$12:$X$12,0)))</f>
        <v xml:space="preserve"> </v>
      </c>
      <c r="I1610" s="866"/>
      <c r="J1610" s="866"/>
      <c r="K1610" s="905"/>
    </row>
    <row r="1611" spans="1:11" ht="19" thickBot="1" x14ac:dyDescent="0.5">
      <c r="A1611" s="866"/>
      <c r="B1611" s="866"/>
      <c r="C1611" s="866"/>
      <c r="D1611" s="866"/>
      <c r="E1611" s="867"/>
      <c r="F1611" s="866"/>
      <c r="G1611" s="866"/>
      <c r="H1611" s="869" t="str">
        <f t="array" ref="H1611">IF(ISERROR(INDEX(גיליון3!$U$13:$X$27,MATCH('דיווח פרטני'!G1611,גיליון3!$T$13:$T$27,0),MATCH('דיווח פרטני'!C1611,גיליון3!$U$12:$X$12,0)))," ", INDEX(גיליון3!$U$13:$X$27,MATCH('דיווח פרטני'!G1611,גיליון3!$T$13:$T$27,0),MATCH('דיווח פרטני'!C1611,גיליון3!$U$12:$X$12,0)))</f>
        <v xml:space="preserve"> </v>
      </c>
      <c r="I1611" s="866"/>
      <c r="J1611" s="866"/>
      <c r="K1611" s="905"/>
    </row>
    <row r="1612" spans="1:11" ht="19" thickBot="1" x14ac:dyDescent="0.5">
      <c r="A1612" s="866"/>
      <c r="B1612" s="866"/>
      <c r="C1612" s="866"/>
      <c r="D1612" s="866"/>
      <c r="E1612" s="867"/>
      <c r="F1612" s="866"/>
      <c r="G1612" s="866"/>
      <c r="H1612" s="869" t="str">
        <f t="array" ref="H1612">IF(ISERROR(INDEX(גיליון3!$U$13:$X$27,MATCH('דיווח פרטני'!G1612,גיליון3!$T$13:$T$27,0),MATCH('דיווח פרטני'!C1612,גיליון3!$U$12:$X$12,0)))," ", INDEX(גיליון3!$U$13:$X$27,MATCH('דיווח פרטני'!G1612,גיליון3!$T$13:$T$27,0),MATCH('דיווח פרטני'!C1612,גיליון3!$U$12:$X$12,0)))</f>
        <v xml:space="preserve"> </v>
      </c>
      <c r="I1612" s="866"/>
      <c r="J1612" s="866"/>
      <c r="K1612" s="905"/>
    </row>
    <row r="1613" spans="1:11" ht="19" thickBot="1" x14ac:dyDescent="0.5">
      <c r="A1613" s="866"/>
      <c r="B1613" s="866"/>
      <c r="C1613" s="866"/>
      <c r="D1613" s="866"/>
      <c r="E1613" s="867"/>
      <c r="F1613" s="866"/>
      <c r="G1613" s="866"/>
      <c r="H1613" s="869" t="str">
        <f t="array" ref="H1613">IF(ISERROR(INDEX(גיליון3!$U$13:$X$27,MATCH('דיווח פרטני'!G1613,גיליון3!$T$13:$T$27,0),MATCH('דיווח פרטני'!C1613,גיליון3!$U$12:$X$12,0)))," ", INDEX(גיליון3!$U$13:$X$27,MATCH('דיווח פרטני'!G1613,גיליון3!$T$13:$T$27,0),MATCH('דיווח פרטני'!C1613,גיליון3!$U$12:$X$12,0)))</f>
        <v xml:space="preserve"> </v>
      </c>
      <c r="I1613" s="866"/>
      <c r="J1613" s="866"/>
      <c r="K1613" s="905"/>
    </row>
    <row r="1614" spans="1:11" ht="19" thickBot="1" x14ac:dyDescent="0.5">
      <c r="A1614" s="866"/>
      <c r="B1614" s="866"/>
      <c r="C1614" s="866"/>
      <c r="D1614" s="866"/>
      <c r="E1614" s="867"/>
      <c r="F1614" s="866"/>
      <c r="G1614" s="866"/>
      <c r="H1614" s="869" t="str">
        <f t="array" ref="H1614">IF(ISERROR(INDEX(גיליון3!$U$13:$X$27,MATCH('דיווח פרטני'!G1614,גיליון3!$T$13:$T$27,0),MATCH('דיווח פרטני'!C1614,גיליון3!$U$12:$X$12,0)))," ", INDEX(גיליון3!$U$13:$X$27,MATCH('דיווח פרטני'!G1614,גיליון3!$T$13:$T$27,0),MATCH('דיווח פרטני'!C1614,גיליון3!$U$12:$X$12,0)))</f>
        <v xml:space="preserve"> </v>
      </c>
      <c r="I1614" s="866"/>
      <c r="J1614" s="866"/>
      <c r="K1614" s="905"/>
    </row>
    <row r="1615" spans="1:11" ht="19" thickBot="1" x14ac:dyDescent="0.5">
      <c r="A1615" s="866"/>
      <c r="B1615" s="866"/>
      <c r="C1615" s="866"/>
      <c r="D1615" s="866"/>
      <c r="E1615" s="867"/>
      <c r="F1615" s="866"/>
      <c r="G1615" s="866"/>
      <c r="H1615" s="869" t="str">
        <f t="array" ref="H1615">IF(ISERROR(INDEX(גיליון3!$U$13:$X$27,MATCH('דיווח פרטני'!G1615,גיליון3!$T$13:$T$27,0),MATCH('דיווח פרטני'!C1615,גיליון3!$U$12:$X$12,0)))," ", INDEX(גיליון3!$U$13:$X$27,MATCH('דיווח פרטני'!G1615,גיליון3!$T$13:$T$27,0),MATCH('דיווח פרטני'!C1615,גיליון3!$U$12:$X$12,0)))</f>
        <v xml:space="preserve"> </v>
      </c>
      <c r="I1615" s="866"/>
      <c r="J1615" s="866"/>
      <c r="K1615" s="905"/>
    </row>
    <row r="1616" spans="1:11" ht="19" thickBot="1" x14ac:dyDescent="0.5">
      <c r="A1616" s="866"/>
      <c r="B1616" s="866"/>
      <c r="C1616" s="866"/>
      <c r="D1616" s="866"/>
      <c r="E1616" s="867"/>
      <c r="F1616" s="866"/>
      <c r="G1616" s="866"/>
      <c r="H1616" s="869" t="str">
        <f t="array" ref="H1616">IF(ISERROR(INDEX(גיליון3!$U$13:$X$27,MATCH('דיווח פרטני'!G1616,גיליון3!$T$13:$T$27,0),MATCH('דיווח פרטני'!C1616,גיליון3!$U$12:$X$12,0)))," ", INDEX(גיליון3!$U$13:$X$27,MATCH('דיווח פרטני'!G1616,גיליון3!$T$13:$T$27,0),MATCH('דיווח פרטני'!C1616,גיליון3!$U$12:$X$12,0)))</f>
        <v xml:space="preserve"> </v>
      </c>
      <c r="I1616" s="866"/>
      <c r="J1616" s="866"/>
      <c r="K1616" s="905"/>
    </row>
    <row r="1617" spans="1:11" ht="19" thickBot="1" x14ac:dyDescent="0.5">
      <c r="A1617" s="866"/>
      <c r="B1617" s="866"/>
      <c r="C1617" s="866"/>
      <c r="D1617" s="866"/>
      <c r="E1617" s="867"/>
      <c r="F1617" s="866"/>
      <c r="G1617" s="866"/>
      <c r="H1617" s="869" t="str">
        <f t="array" ref="H1617">IF(ISERROR(INDEX(גיליון3!$U$13:$X$27,MATCH('דיווח פרטני'!G1617,גיליון3!$T$13:$T$27,0),MATCH('דיווח פרטני'!C1617,גיליון3!$U$12:$X$12,0)))," ", INDEX(גיליון3!$U$13:$X$27,MATCH('דיווח פרטני'!G1617,גיליון3!$T$13:$T$27,0),MATCH('דיווח פרטני'!C1617,גיליון3!$U$12:$X$12,0)))</f>
        <v xml:space="preserve"> </v>
      </c>
      <c r="I1617" s="866"/>
      <c r="J1617" s="866"/>
      <c r="K1617" s="905"/>
    </row>
    <row r="1618" spans="1:11" ht="19" thickBot="1" x14ac:dyDescent="0.5">
      <c r="A1618" s="866"/>
      <c r="B1618" s="866"/>
      <c r="C1618" s="866"/>
      <c r="D1618" s="866"/>
      <c r="E1618" s="867"/>
      <c r="F1618" s="866"/>
      <c r="G1618" s="866"/>
      <c r="H1618" s="869" t="str">
        <f t="array" ref="H1618">IF(ISERROR(INDEX(גיליון3!$U$13:$X$27,MATCH('דיווח פרטני'!G1618,גיליון3!$T$13:$T$27,0),MATCH('דיווח פרטני'!C1618,גיליון3!$U$12:$X$12,0)))," ", INDEX(גיליון3!$U$13:$X$27,MATCH('דיווח פרטני'!G1618,גיליון3!$T$13:$T$27,0),MATCH('דיווח פרטני'!C1618,גיליון3!$U$12:$X$12,0)))</f>
        <v xml:space="preserve"> </v>
      </c>
      <c r="I1618" s="866"/>
      <c r="J1618" s="866"/>
      <c r="K1618" s="905"/>
    </row>
    <row r="1619" spans="1:11" ht="19" thickBot="1" x14ac:dyDescent="0.5">
      <c r="A1619" s="866"/>
      <c r="B1619" s="866"/>
      <c r="C1619" s="866"/>
      <c r="D1619" s="866"/>
      <c r="E1619" s="867"/>
      <c r="F1619" s="866"/>
      <c r="G1619" s="866"/>
      <c r="H1619" s="869" t="str">
        <f t="array" ref="H1619">IF(ISERROR(INDEX(גיליון3!$U$13:$X$27,MATCH('דיווח פרטני'!G1619,גיליון3!$T$13:$T$27,0),MATCH('דיווח פרטני'!C1619,גיליון3!$U$12:$X$12,0)))," ", INDEX(גיליון3!$U$13:$X$27,MATCH('דיווח פרטני'!G1619,גיליון3!$T$13:$T$27,0),MATCH('דיווח פרטני'!C1619,גיליון3!$U$12:$X$12,0)))</f>
        <v xml:space="preserve"> </v>
      </c>
      <c r="I1619" s="866"/>
      <c r="J1619" s="866"/>
      <c r="K1619" s="905"/>
    </row>
    <row r="1620" spans="1:11" ht="19" thickBot="1" x14ac:dyDescent="0.5">
      <c r="A1620" s="866"/>
      <c r="B1620" s="866"/>
      <c r="C1620" s="866"/>
      <c r="D1620" s="866"/>
      <c r="E1620" s="867"/>
      <c r="F1620" s="866"/>
      <c r="G1620" s="866"/>
      <c r="H1620" s="869" t="str">
        <f t="array" ref="H1620">IF(ISERROR(INDEX(גיליון3!$U$13:$X$27,MATCH('דיווח פרטני'!G1620,גיליון3!$T$13:$T$27,0),MATCH('דיווח פרטני'!C1620,גיליון3!$U$12:$X$12,0)))," ", INDEX(גיליון3!$U$13:$X$27,MATCH('דיווח פרטני'!G1620,גיליון3!$T$13:$T$27,0),MATCH('דיווח פרטני'!C1620,גיליון3!$U$12:$X$12,0)))</f>
        <v xml:space="preserve"> </v>
      </c>
      <c r="I1620" s="866"/>
      <c r="J1620" s="866"/>
      <c r="K1620" s="905"/>
    </row>
    <row r="1621" spans="1:11" ht="19" thickBot="1" x14ac:dyDescent="0.5">
      <c r="A1621" s="866"/>
      <c r="B1621" s="866"/>
      <c r="C1621" s="866"/>
      <c r="D1621" s="866"/>
      <c r="E1621" s="867"/>
      <c r="F1621" s="866"/>
      <c r="G1621" s="866"/>
      <c r="H1621" s="869" t="str">
        <f t="array" ref="H1621">IF(ISERROR(INDEX(גיליון3!$U$13:$X$27,MATCH('דיווח פרטני'!G1621,גיליון3!$T$13:$T$27,0),MATCH('דיווח פרטני'!C1621,גיליון3!$U$12:$X$12,0)))," ", INDEX(גיליון3!$U$13:$X$27,MATCH('דיווח פרטני'!G1621,גיליון3!$T$13:$T$27,0),MATCH('דיווח פרטני'!C1621,גיליון3!$U$12:$X$12,0)))</f>
        <v xml:space="preserve"> </v>
      </c>
      <c r="I1621" s="866"/>
      <c r="J1621" s="866"/>
      <c r="K1621" s="905"/>
    </row>
    <row r="1622" spans="1:11" ht="19" thickBot="1" x14ac:dyDescent="0.5">
      <c r="A1622" s="866"/>
      <c r="B1622" s="866"/>
      <c r="C1622" s="866"/>
      <c r="D1622" s="866"/>
      <c r="E1622" s="867"/>
      <c r="F1622" s="866"/>
      <c r="G1622" s="866"/>
      <c r="H1622" s="869" t="str">
        <f t="array" ref="H1622">IF(ISERROR(INDEX(גיליון3!$U$13:$X$27,MATCH('דיווח פרטני'!G1622,גיליון3!$T$13:$T$27,0),MATCH('דיווח פרטני'!C1622,גיליון3!$U$12:$X$12,0)))," ", INDEX(גיליון3!$U$13:$X$27,MATCH('דיווח פרטני'!G1622,גיליון3!$T$13:$T$27,0),MATCH('דיווח פרטני'!C1622,גיליון3!$U$12:$X$12,0)))</f>
        <v xml:space="preserve"> </v>
      </c>
      <c r="I1622" s="866"/>
      <c r="J1622" s="866"/>
      <c r="K1622" s="905"/>
    </row>
    <row r="1623" spans="1:11" ht="19" thickBot="1" x14ac:dyDescent="0.5">
      <c r="A1623" s="866"/>
      <c r="B1623" s="866"/>
      <c r="C1623" s="866"/>
      <c r="D1623" s="866"/>
      <c r="E1623" s="867"/>
      <c r="F1623" s="866"/>
      <c r="G1623" s="866"/>
      <c r="H1623" s="869" t="str">
        <f t="array" ref="H1623">IF(ISERROR(INDEX(גיליון3!$U$13:$X$27,MATCH('דיווח פרטני'!G1623,גיליון3!$T$13:$T$27,0),MATCH('דיווח פרטני'!C1623,גיליון3!$U$12:$X$12,0)))," ", INDEX(גיליון3!$U$13:$X$27,MATCH('דיווח פרטני'!G1623,גיליון3!$T$13:$T$27,0),MATCH('דיווח פרטני'!C1623,גיליון3!$U$12:$X$12,0)))</f>
        <v xml:space="preserve"> </v>
      </c>
      <c r="I1623" s="866"/>
      <c r="J1623" s="866"/>
      <c r="K1623" s="905"/>
    </row>
    <row r="1624" spans="1:11" ht="19" thickBot="1" x14ac:dyDescent="0.5">
      <c r="A1624" s="866"/>
      <c r="B1624" s="866"/>
      <c r="C1624" s="866"/>
      <c r="D1624" s="866"/>
      <c r="E1624" s="867"/>
      <c r="F1624" s="866"/>
      <c r="G1624" s="866"/>
      <c r="H1624" s="869" t="str">
        <f t="array" ref="H1624">IF(ISERROR(INDEX(גיליון3!$U$13:$X$27,MATCH('דיווח פרטני'!G1624,גיליון3!$T$13:$T$27,0),MATCH('דיווח פרטני'!C1624,גיליון3!$U$12:$X$12,0)))," ", INDEX(גיליון3!$U$13:$X$27,MATCH('דיווח פרטני'!G1624,גיליון3!$T$13:$T$27,0),MATCH('דיווח פרטני'!C1624,גיליון3!$U$12:$X$12,0)))</f>
        <v xml:space="preserve"> </v>
      </c>
      <c r="I1624" s="866"/>
      <c r="J1624" s="866"/>
      <c r="K1624" s="905"/>
    </row>
    <row r="1625" spans="1:11" ht="19" thickBot="1" x14ac:dyDescent="0.5">
      <c r="A1625" s="866"/>
      <c r="B1625" s="866"/>
      <c r="C1625" s="866"/>
      <c r="D1625" s="866"/>
      <c r="E1625" s="867"/>
      <c r="F1625" s="866"/>
      <c r="G1625" s="866"/>
      <c r="H1625" s="869" t="str">
        <f t="array" ref="H1625">IF(ISERROR(INDEX(גיליון3!$U$13:$X$27,MATCH('דיווח פרטני'!G1625,גיליון3!$T$13:$T$27,0),MATCH('דיווח פרטני'!C1625,גיליון3!$U$12:$X$12,0)))," ", INDEX(גיליון3!$U$13:$X$27,MATCH('דיווח פרטני'!G1625,גיליון3!$T$13:$T$27,0),MATCH('דיווח פרטני'!C1625,גיליון3!$U$12:$X$12,0)))</f>
        <v xml:space="preserve"> </v>
      </c>
      <c r="I1625" s="866"/>
      <c r="J1625" s="866"/>
      <c r="K1625" s="905"/>
    </row>
    <row r="1626" spans="1:11" ht="19" thickBot="1" x14ac:dyDescent="0.5">
      <c r="A1626" s="866"/>
      <c r="B1626" s="866"/>
      <c r="C1626" s="866"/>
      <c r="D1626" s="866"/>
      <c r="E1626" s="867"/>
      <c r="F1626" s="866"/>
      <c r="G1626" s="866"/>
      <c r="H1626" s="869" t="str">
        <f t="array" ref="H1626">IF(ISERROR(INDEX(גיליון3!$U$13:$X$27,MATCH('דיווח פרטני'!G1626,גיליון3!$T$13:$T$27,0),MATCH('דיווח פרטני'!C1626,גיליון3!$U$12:$X$12,0)))," ", INDEX(גיליון3!$U$13:$X$27,MATCH('דיווח פרטני'!G1626,גיליון3!$T$13:$T$27,0),MATCH('דיווח פרטני'!C1626,גיליון3!$U$12:$X$12,0)))</f>
        <v xml:space="preserve"> </v>
      </c>
      <c r="I1626" s="866"/>
      <c r="J1626" s="866"/>
      <c r="K1626" s="905"/>
    </row>
    <row r="1627" spans="1:11" ht="19" thickBot="1" x14ac:dyDescent="0.5">
      <c r="A1627" s="866"/>
      <c r="B1627" s="866"/>
      <c r="C1627" s="866"/>
      <c r="D1627" s="866"/>
      <c r="E1627" s="867"/>
      <c r="F1627" s="866"/>
      <c r="G1627" s="866"/>
      <c r="H1627" s="869" t="str">
        <f t="array" ref="H1627">IF(ISERROR(INDEX(גיליון3!$U$13:$X$27,MATCH('דיווח פרטני'!G1627,גיליון3!$T$13:$T$27,0),MATCH('דיווח פרטני'!C1627,גיליון3!$U$12:$X$12,0)))," ", INDEX(גיליון3!$U$13:$X$27,MATCH('דיווח פרטני'!G1627,גיליון3!$T$13:$T$27,0),MATCH('דיווח פרטני'!C1627,גיליון3!$U$12:$X$12,0)))</f>
        <v xml:space="preserve"> </v>
      </c>
      <c r="I1627" s="866"/>
      <c r="J1627" s="866"/>
      <c r="K1627" s="905"/>
    </row>
    <row r="1628" spans="1:11" ht="19" thickBot="1" x14ac:dyDescent="0.5">
      <c r="A1628" s="866"/>
      <c r="B1628" s="866"/>
      <c r="C1628" s="866"/>
      <c r="D1628" s="866"/>
      <c r="E1628" s="867"/>
      <c r="F1628" s="866"/>
      <c r="G1628" s="866"/>
      <c r="H1628" s="869" t="str">
        <f t="array" ref="H1628">IF(ISERROR(INDEX(גיליון3!$U$13:$X$27,MATCH('דיווח פרטני'!G1628,גיליון3!$T$13:$T$27,0),MATCH('דיווח פרטני'!C1628,גיליון3!$U$12:$X$12,0)))," ", INDEX(גיליון3!$U$13:$X$27,MATCH('דיווח פרטני'!G1628,גיליון3!$T$13:$T$27,0),MATCH('דיווח פרטני'!C1628,גיליון3!$U$12:$X$12,0)))</f>
        <v xml:space="preserve"> </v>
      </c>
      <c r="I1628" s="866"/>
      <c r="J1628" s="866"/>
      <c r="K1628" s="905"/>
    </row>
    <row r="1629" spans="1:11" ht="19" thickBot="1" x14ac:dyDescent="0.5">
      <c r="A1629" s="866"/>
      <c r="B1629" s="866"/>
      <c r="C1629" s="866"/>
      <c r="D1629" s="866"/>
      <c r="E1629" s="867"/>
      <c r="F1629" s="866"/>
      <c r="G1629" s="866"/>
      <c r="H1629" s="869" t="str">
        <f t="array" ref="H1629">IF(ISERROR(INDEX(גיליון3!$U$13:$X$27,MATCH('דיווח פרטני'!G1629,גיליון3!$T$13:$T$27,0),MATCH('דיווח פרטני'!C1629,גיליון3!$U$12:$X$12,0)))," ", INDEX(גיליון3!$U$13:$X$27,MATCH('דיווח פרטני'!G1629,גיליון3!$T$13:$T$27,0),MATCH('דיווח פרטני'!C1629,גיליון3!$U$12:$X$12,0)))</f>
        <v xml:space="preserve"> </v>
      </c>
      <c r="I1629" s="866"/>
      <c r="J1629" s="866"/>
      <c r="K1629" s="905"/>
    </row>
    <row r="1630" spans="1:11" ht="19" thickBot="1" x14ac:dyDescent="0.5">
      <c r="A1630" s="866"/>
      <c r="B1630" s="866"/>
      <c r="C1630" s="866"/>
      <c r="D1630" s="866"/>
      <c r="E1630" s="867"/>
      <c r="F1630" s="866"/>
      <c r="G1630" s="866"/>
      <c r="H1630" s="869" t="str">
        <f t="array" ref="H1630">IF(ISERROR(INDEX(גיליון3!$U$13:$X$27,MATCH('דיווח פרטני'!G1630,גיליון3!$T$13:$T$27,0),MATCH('דיווח פרטני'!C1630,גיליון3!$U$12:$X$12,0)))," ", INDEX(גיליון3!$U$13:$X$27,MATCH('דיווח פרטני'!G1630,גיליון3!$T$13:$T$27,0),MATCH('דיווח פרטני'!C1630,גיליון3!$U$12:$X$12,0)))</f>
        <v xml:space="preserve"> </v>
      </c>
      <c r="I1630" s="866"/>
      <c r="J1630" s="866"/>
      <c r="K1630" s="905"/>
    </row>
    <row r="1631" spans="1:11" ht="19" thickBot="1" x14ac:dyDescent="0.5">
      <c r="A1631" s="866"/>
      <c r="B1631" s="866"/>
      <c r="C1631" s="866"/>
      <c r="D1631" s="866"/>
      <c r="E1631" s="867"/>
      <c r="F1631" s="866"/>
      <c r="G1631" s="866"/>
      <c r="H1631" s="869" t="str">
        <f t="array" ref="H1631">IF(ISERROR(INDEX(גיליון3!$U$13:$X$27,MATCH('דיווח פרטני'!G1631,גיליון3!$T$13:$T$27,0),MATCH('דיווח פרטני'!C1631,גיליון3!$U$12:$X$12,0)))," ", INDEX(גיליון3!$U$13:$X$27,MATCH('דיווח פרטני'!G1631,גיליון3!$T$13:$T$27,0),MATCH('דיווח פרטני'!C1631,גיליון3!$U$12:$X$12,0)))</f>
        <v xml:space="preserve"> </v>
      </c>
      <c r="I1631" s="866"/>
      <c r="J1631" s="866"/>
      <c r="K1631" s="905"/>
    </row>
    <row r="1632" spans="1:11" ht="19" thickBot="1" x14ac:dyDescent="0.5">
      <c r="A1632" s="866"/>
      <c r="B1632" s="866"/>
      <c r="C1632" s="866"/>
      <c r="D1632" s="866"/>
      <c r="E1632" s="867"/>
      <c r="F1632" s="866"/>
      <c r="G1632" s="866"/>
      <c r="H1632" s="869" t="str">
        <f t="array" ref="H1632">IF(ISERROR(INDEX(גיליון3!$U$13:$X$27,MATCH('דיווח פרטני'!G1632,גיליון3!$T$13:$T$27,0),MATCH('דיווח פרטני'!C1632,גיליון3!$U$12:$X$12,0)))," ", INDEX(גיליון3!$U$13:$X$27,MATCH('דיווח פרטני'!G1632,גיליון3!$T$13:$T$27,0),MATCH('דיווח פרטני'!C1632,גיליון3!$U$12:$X$12,0)))</f>
        <v xml:space="preserve"> </v>
      </c>
      <c r="I1632" s="866"/>
      <c r="J1632" s="866"/>
      <c r="K1632" s="905"/>
    </row>
    <row r="1633" spans="1:11" ht="19" thickBot="1" x14ac:dyDescent="0.5">
      <c r="A1633" s="866"/>
      <c r="B1633" s="866"/>
      <c r="C1633" s="866"/>
      <c r="D1633" s="866"/>
      <c r="E1633" s="867"/>
      <c r="F1633" s="866"/>
      <c r="G1633" s="866"/>
      <c r="H1633" s="869" t="str">
        <f t="array" ref="H1633">IF(ISERROR(INDEX(גיליון3!$U$13:$X$27,MATCH('דיווח פרטני'!G1633,גיליון3!$T$13:$T$27,0),MATCH('דיווח פרטני'!C1633,גיליון3!$U$12:$X$12,0)))," ", INDEX(גיליון3!$U$13:$X$27,MATCH('דיווח פרטני'!G1633,גיליון3!$T$13:$T$27,0),MATCH('דיווח פרטני'!C1633,גיליון3!$U$12:$X$12,0)))</f>
        <v xml:space="preserve"> </v>
      </c>
      <c r="I1633" s="866"/>
      <c r="J1633" s="866"/>
      <c r="K1633" s="905"/>
    </row>
    <row r="1634" spans="1:11" ht="19" thickBot="1" x14ac:dyDescent="0.5">
      <c r="A1634" s="866"/>
      <c r="B1634" s="866"/>
      <c r="C1634" s="866"/>
      <c r="D1634" s="866"/>
      <c r="E1634" s="867"/>
      <c r="F1634" s="866"/>
      <c r="G1634" s="866"/>
      <c r="H1634" s="869" t="str">
        <f t="array" ref="H1634">IF(ISERROR(INDEX(גיליון3!$U$13:$X$27,MATCH('דיווח פרטני'!G1634,גיליון3!$T$13:$T$27,0),MATCH('דיווח פרטני'!C1634,גיליון3!$U$12:$X$12,0)))," ", INDEX(גיליון3!$U$13:$X$27,MATCH('דיווח פרטני'!G1634,גיליון3!$T$13:$T$27,0),MATCH('דיווח פרטני'!C1634,גיליון3!$U$12:$X$12,0)))</f>
        <v xml:space="preserve"> </v>
      </c>
      <c r="I1634" s="866"/>
      <c r="J1634" s="866"/>
      <c r="K1634" s="905"/>
    </row>
    <row r="1635" spans="1:11" ht="19" thickBot="1" x14ac:dyDescent="0.5">
      <c r="A1635" s="866"/>
      <c r="B1635" s="866"/>
      <c r="C1635" s="866"/>
      <c r="D1635" s="866"/>
      <c r="E1635" s="867"/>
      <c r="F1635" s="866"/>
      <c r="G1635" s="866"/>
      <c r="H1635" s="869" t="str">
        <f t="array" ref="H1635">IF(ISERROR(INDEX(גיליון3!$U$13:$X$27,MATCH('דיווח פרטני'!G1635,גיליון3!$T$13:$T$27,0),MATCH('דיווח פרטני'!C1635,גיליון3!$U$12:$X$12,0)))," ", INDEX(גיליון3!$U$13:$X$27,MATCH('דיווח פרטני'!G1635,גיליון3!$T$13:$T$27,0),MATCH('דיווח פרטני'!C1635,גיליון3!$U$12:$X$12,0)))</f>
        <v xml:space="preserve"> </v>
      </c>
      <c r="I1635" s="866"/>
      <c r="J1635" s="866"/>
      <c r="K1635" s="905"/>
    </row>
    <row r="1636" spans="1:11" ht="19" thickBot="1" x14ac:dyDescent="0.5">
      <c r="A1636" s="866"/>
      <c r="B1636" s="866"/>
      <c r="C1636" s="866"/>
      <c r="D1636" s="866"/>
      <c r="E1636" s="867"/>
      <c r="F1636" s="866"/>
      <c r="G1636" s="866"/>
      <c r="H1636" s="869" t="str">
        <f t="array" ref="H1636">IF(ISERROR(INDEX(גיליון3!$U$13:$X$27,MATCH('דיווח פרטני'!G1636,גיליון3!$T$13:$T$27,0),MATCH('דיווח פרטני'!C1636,גיליון3!$U$12:$X$12,0)))," ", INDEX(גיליון3!$U$13:$X$27,MATCH('דיווח פרטני'!G1636,גיליון3!$T$13:$T$27,0),MATCH('דיווח פרטני'!C1636,גיליון3!$U$12:$X$12,0)))</f>
        <v xml:space="preserve"> </v>
      </c>
      <c r="I1636" s="866"/>
      <c r="J1636" s="866"/>
      <c r="K1636" s="905"/>
    </row>
    <row r="1637" spans="1:11" ht="19" thickBot="1" x14ac:dyDescent="0.5">
      <c r="A1637" s="866"/>
      <c r="B1637" s="866"/>
      <c r="C1637" s="866"/>
      <c r="D1637" s="866"/>
      <c r="E1637" s="867"/>
      <c r="F1637" s="866"/>
      <c r="G1637" s="866"/>
      <c r="H1637" s="869" t="str">
        <f t="array" ref="H1637">IF(ISERROR(INDEX(גיליון3!$U$13:$X$27,MATCH('דיווח פרטני'!G1637,גיליון3!$T$13:$T$27,0),MATCH('דיווח פרטני'!C1637,גיליון3!$U$12:$X$12,0)))," ", INDEX(גיליון3!$U$13:$X$27,MATCH('דיווח פרטני'!G1637,גיליון3!$T$13:$T$27,0),MATCH('דיווח פרטני'!C1637,גיליון3!$U$12:$X$12,0)))</f>
        <v xml:space="preserve"> </v>
      </c>
      <c r="I1637" s="866"/>
      <c r="J1637" s="866"/>
      <c r="K1637" s="905"/>
    </row>
    <row r="1638" spans="1:11" ht="19" thickBot="1" x14ac:dyDescent="0.5">
      <c r="A1638" s="866"/>
      <c r="B1638" s="866"/>
      <c r="C1638" s="866"/>
      <c r="D1638" s="866"/>
      <c r="E1638" s="867"/>
      <c r="F1638" s="866"/>
      <c r="G1638" s="866"/>
      <c r="H1638" s="869" t="str">
        <f t="array" ref="H1638">IF(ISERROR(INDEX(גיליון3!$U$13:$X$27,MATCH('דיווח פרטני'!G1638,גיליון3!$T$13:$T$27,0),MATCH('דיווח פרטני'!C1638,גיליון3!$U$12:$X$12,0)))," ", INDEX(גיליון3!$U$13:$X$27,MATCH('דיווח פרטני'!G1638,גיליון3!$T$13:$T$27,0),MATCH('דיווח פרטני'!C1638,גיליון3!$U$12:$X$12,0)))</f>
        <v xml:space="preserve"> </v>
      </c>
      <c r="I1638" s="866"/>
      <c r="J1638" s="866"/>
      <c r="K1638" s="905"/>
    </row>
    <row r="1639" spans="1:11" ht="19" thickBot="1" x14ac:dyDescent="0.5">
      <c r="A1639" s="866"/>
      <c r="B1639" s="866"/>
      <c r="C1639" s="866"/>
      <c r="D1639" s="866"/>
      <c r="E1639" s="867"/>
      <c r="F1639" s="866"/>
      <c r="G1639" s="866"/>
      <c r="H1639" s="869" t="str">
        <f t="array" ref="H1639">IF(ISERROR(INDEX(גיליון3!$U$13:$X$27,MATCH('דיווח פרטני'!G1639,גיליון3!$T$13:$T$27,0),MATCH('דיווח פרטני'!C1639,גיליון3!$U$12:$X$12,0)))," ", INDEX(גיליון3!$U$13:$X$27,MATCH('דיווח פרטני'!G1639,גיליון3!$T$13:$T$27,0),MATCH('דיווח פרטני'!C1639,גיליון3!$U$12:$X$12,0)))</f>
        <v xml:space="preserve"> </v>
      </c>
      <c r="I1639" s="866"/>
      <c r="J1639" s="866"/>
      <c r="K1639" s="905"/>
    </row>
    <row r="1640" spans="1:11" ht="19" thickBot="1" x14ac:dyDescent="0.5">
      <c r="A1640" s="866"/>
      <c r="B1640" s="866"/>
      <c r="C1640" s="866"/>
      <c r="D1640" s="866"/>
      <c r="E1640" s="867"/>
      <c r="F1640" s="866"/>
      <c r="G1640" s="866"/>
      <c r="H1640" s="869" t="str">
        <f t="array" ref="H1640">IF(ISERROR(INDEX(גיליון3!$U$13:$X$27,MATCH('דיווח פרטני'!G1640,גיליון3!$T$13:$T$27,0),MATCH('דיווח פרטני'!C1640,גיליון3!$U$12:$X$12,0)))," ", INDEX(גיליון3!$U$13:$X$27,MATCH('דיווח פרטני'!G1640,גיליון3!$T$13:$T$27,0),MATCH('דיווח פרטני'!C1640,גיליון3!$U$12:$X$12,0)))</f>
        <v xml:space="preserve"> </v>
      </c>
      <c r="I1640" s="866"/>
      <c r="J1640" s="866"/>
      <c r="K1640" s="905"/>
    </row>
    <row r="1641" spans="1:11" ht="19" thickBot="1" x14ac:dyDescent="0.5">
      <c r="A1641" s="866"/>
      <c r="B1641" s="866"/>
      <c r="C1641" s="866"/>
      <c r="D1641" s="866"/>
      <c r="E1641" s="867"/>
      <c r="F1641" s="866"/>
      <c r="G1641" s="866"/>
      <c r="H1641" s="869" t="str">
        <f t="array" ref="H1641">IF(ISERROR(INDEX(גיליון3!$U$13:$X$27,MATCH('דיווח פרטני'!G1641,גיליון3!$T$13:$T$27,0),MATCH('דיווח פרטני'!C1641,גיליון3!$U$12:$X$12,0)))," ", INDEX(גיליון3!$U$13:$X$27,MATCH('דיווח פרטני'!G1641,גיליון3!$T$13:$T$27,0),MATCH('דיווח פרטני'!C1641,גיליון3!$U$12:$X$12,0)))</f>
        <v xml:space="preserve"> </v>
      </c>
      <c r="I1641" s="866"/>
      <c r="J1641" s="866"/>
      <c r="K1641" s="905"/>
    </row>
    <row r="1642" spans="1:11" ht="19" thickBot="1" x14ac:dyDescent="0.5">
      <c r="A1642" s="866"/>
      <c r="B1642" s="866"/>
      <c r="C1642" s="866"/>
      <c r="D1642" s="866"/>
      <c r="E1642" s="867"/>
      <c r="F1642" s="866"/>
      <c r="G1642" s="866"/>
      <c r="H1642" s="869" t="str">
        <f t="array" ref="H1642">IF(ISERROR(INDEX(גיליון3!$U$13:$X$27,MATCH('דיווח פרטני'!G1642,גיליון3!$T$13:$T$27,0),MATCH('דיווח פרטני'!C1642,גיליון3!$U$12:$X$12,0)))," ", INDEX(גיליון3!$U$13:$X$27,MATCH('דיווח פרטני'!G1642,גיליון3!$T$13:$T$27,0),MATCH('דיווח פרטני'!C1642,גיליון3!$U$12:$X$12,0)))</f>
        <v xml:space="preserve"> </v>
      </c>
      <c r="I1642" s="866"/>
      <c r="J1642" s="866"/>
      <c r="K1642" s="905"/>
    </row>
    <row r="1643" spans="1:11" ht="19" thickBot="1" x14ac:dyDescent="0.5">
      <c r="A1643" s="866"/>
      <c r="B1643" s="866"/>
      <c r="C1643" s="866"/>
      <c r="D1643" s="866"/>
      <c r="E1643" s="867"/>
      <c r="F1643" s="866"/>
      <c r="G1643" s="866"/>
      <c r="H1643" s="869" t="str">
        <f t="array" ref="H1643">IF(ISERROR(INDEX(גיליון3!$U$13:$X$27,MATCH('דיווח פרטני'!G1643,גיליון3!$T$13:$T$27,0),MATCH('דיווח פרטני'!C1643,גיליון3!$U$12:$X$12,0)))," ", INDEX(גיליון3!$U$13:$X$27,MATCH('דיווח פרטני'!G1643,גיליון3!$T$13:$T$27,0),MATCH('דיווח פרטני'!C1643,גיליון3!$U$12:$X$12,0)))</f>
        <v xml:space="preserve"> </v>
      </c>
      <c r="I1643" s="866"/>
      <c r="J1643" s="866"/>
      <c r="K1643" s="905"/>
    </row>
    <row r="1644" spans="1:11" ht="19" thickBot="1" x14ac:dyDescent="0.5">
      <c r="A1644" s="866"/>
      <c r="B1644" s="866"/>
      <c r="C1644" s="866"/>
      <c r="D1644" s="866"/>
      <c r="E1644" s="867"/>
      <c r="F1644" s="866"/>
      <c r="G1644" s="866"/>
      <c r="H1644" s="869" t="str">
        <f t="array" ref="H1644">IF(ISERROR(INDEX(גיליון3!$U$13:$X$27,MATCH('דיווח פרטני'!G1644,גיליון3!$T$13:$T$27,0),MATCH('דיווח פרטני'!C1644,גיליון3!$U$12:$X$12,0)))," ", INDEX(גיליון3!$U$13:$X$27,MATCH('דיווח פרטני'!G1644,גיליון3!$T$13:$T$27,0),MATCH('דיווח פרטני'!C1644,גיליון3!$U$12:$X$12,0)))</f>
        <v xml:space="preserve"> </v>
      </c>
      <c r="I1644" s="866"/>
      <c r="J1644" s="866"/>
      <c r="K1644" s="905"/>
    </row>
    <row r="1645" spans="1:11" ht="19" thickBot="1" x14ac:dyDescent="0.5">
      <c r="A1645" s="866"/>
      <c r="B1645" s="866"/>
      <c r="C1645" s="866"/>
      <c r="D1645" s="866"/>
      <c r="E1645" s="867"/>
      <c r="F1645" s="866"/>
      <c r="G1645" s="866"/>
      <c r="H1645" s="869" t="str">
        <f t="array" ref="H1645">IF(ISERROR(INDEX(גיליון3!$U$13:$X$27,MATCH('דיווח פרטני'!G1645,גיליון3!$T$13:$T$27,0),MATCH('דיווח פרטני'!C1645,גיליון3!$U$12:$X$12,0)))," ", INDEX(גיליון3!$U$13:$X$27,MATCH('דיווח פרטני'!G1645,גיליון3!$T$13:$T$27,0),MATCH('דיווח פרטני'!C1645,גיליון3!$U$12:$X$12,0)))</f>
        <v xml:space="preserve"> </v>
      </c>
      <c r="I1645" s="866"/>
      <c r="J1645" s="866"/>
      <c r="K1645" s="905"/>
    </row>
    <row r="1646" spans="1:11" ht="19" thickBot="1" x14ac:dyDescent="0.5">
      <c r="A1646" s="866"/>
      <c r="B1646" s="866"/>
      <c r="C1646" s="866"/>
      <c r="D1646" s="866"/>
      <c r="E1646" s="867"/>
      <c r="F1646" s="866"/>
      <c r="G1646" s="866"/>
      <c r="H1646" s="869" t="str">
        <f t="array" ref="H1646">IF(ISERROR(INDEX(גיליון3!$U$13:$X$27,MATCH('דיווח פרטני'!G1646,גיליון3!$T$13:$T$27,0),MATCH('דיווח פרטני'!C1646,גיליון3!$U$12:$X$12,0)))," ", INDEX(גיליון3!$U$13:$X$27,MATCH('דיווח פרטני'!G1646,גיליון3!$T$13:$T$27,0),MATCH('דיווח פרטני'!C1646,גיליון3!$U$12:$X$12,0)))</f>
        <v xml:space="preserve"> </v>
      </c>
      <c r="I1646" s="866"/>
      <c r="J1646" s="866"/>
      <c r="K1646" s="905"/>
    </row>
    <row r="1647" spans="1:11" ht="19" thickBot="1" x14ac:dyDescent="0.5">
      <c r="A1647" s="866"/>
      <c r="B1647" s="866"/>
      <c r="C1647" s="866"/>
      <c r="D1647" s="866"/>
      <c r="E1647" s="867"/>
      <c r="F1647" s="866"/>
      <c r="G1647" s="866"/>
      <c r="H1647" s="869" t="str">
        <f t="array" ref="H1647">IF(ISERROR(INDEX(גיליון3!$U$13:$X$27,MATCH('דיווח פרטני'!G1647,גיליון3!$T$13:$T$27,0),MATCH('דיווח פרטני'!C1647,גיליון3!$U$12:$X$12,0)))," ", INDEX(גיליון3!$U$13:$X$27,MATCH('דיווח פרטני'!G1647,גיליון3!$T$13:$T$27,0),MATCH('דיווח פרטני'!C1647,גיליון3!$U$12:$X$12,0)))</f>
        <v xml:space="preserve"> </v>
      </c>
      <c r="I1647" s="866"/>
      <c r="J1647" s="866"/>
      <c r="K1647" s="905"/>
    </row>
    <row r="1648" spans="1:11" ht="19" thickBot="1" x14ac:dyDescent="0.5">
      <c r="A1648" s="866"/>
      <c r="B1648" s="866"/>
      <c r="C1648" s="866"/>
      <c r="D1648" s="866"/>
      <c r="E1648" s="867"/>
      <c r="F1648" s="866"/>
      <c r="G1648" s="866"/>
      <c r="H1648" s="869" t="str">
        <f t="array" ref="H1648">IF(ISERROR(INDEX(גיליון3!$U$13:$X$27,MATCH('דיווח פרטני'!G1648,גיליון3!$T$13:$T$27,0),MATCH('דיווח פרטני'!C1648,גיליון3!$U$12:$X$12,0)))," ", INDEX(גיליון3!$U$13:$X$27,MATCH('דיווח פרטני'!G1648,גיליון3!$T$13:$T$27,0),MATCH('דיווח פרטני'!C1648,גיליון3!$U$12:$X$12,0)))</f>
        <v xml:space="preserve"> </v>
      </c>
      <c r="I1648" s="866"/>
      <c r="J1648" s="866"/>
      <c r="K1648" s="905"/>
    </row>
    <row r="1649" spans="1:11" ht="19" thickBot="1" x14ac:dyDescent="0.5">
      <c r="A1649" s="866"/>
      <c r="B1649" s="866"/>
      <c r="C1649" s="866"/>
      <c r="D1649" s="866"/>
      <c r="E1649" s="867"/>
      <c r="F1649" s="866"/>
      <c r="G1649" s="866"/>
      <c r="H1649" s="869" t="str">
        <f t="array" ref="H1649">IF(ISERROR(INDEX(גיליון3!$U$13:$X$27,MATCH('דיווח פרטני'!G1649,גיליון3!$T$13:$T$27,0),MATCH('דיווח פרטני'!C1649,גיליון3!$U$12:$X$12,0)))," ", INDEX(גיליון3!$U$13:$X$27,MATCH('דיווח פרטני'!G1649,גיליון3!$T$13:$T$27,0),MATCH('דיווח פרטני'!C1649,גיליון3!$U$12:$X$12,0)))</f>
        <v xml:space="preserve"> </v>
      </c>
      <c r="I1649" s="866"/>
      <c r="J1649" s="866"/>
      <c r="K1649" s="905"/>
    </row>
    <row r="1650" spans="1:11" ht="19" thickBot="1" x14ac:dyDescent="0.5">
      <c r="A1650" s="866"/>
      <c r="B1650" s="866"/>
      <c r="C1650" s="866"/>
      <c r="D1650" s="866"/>
      <c r="E1650" s="867"/>
      <c r="F1650" s="866"/>
      <c r="G1650" s="866"/>
      <c r="H1650" s="869" t="str">
        <f t="array" ref="H1650">IF(ISERROR(INDEX(גיליון3!$U$13:$X$27,MATCH('דיווח פרטני'!G1650,גיליון3!$T$13:$T$27,0),MATCH('דיווח פרטני'!C1650,גיליון3!$U$12:$X$12,0)))," ", INDEX(גיליון3!$U$13:$X$27,MATCH('דיווח פרטני'!G1650,גיליון3!$T$13:$T$27,0),MATCH('דיווח פרטני'!C1650,גיליון3!$U$12:$X$12,0)))</f>
        <v xml:space="preserve"> </v>
      </c>
      <c r="I1650" s="866"/>
      <c r="J1650" s="866"/>
      <c r="K1650" s="905"/>
    </row>
    <row r="1651" spans="1:11" ht="19" thickBot="1" x14ac:dyDescent="0.5">
      <c r="A1651" s="866"/>
      <c r="B1651" s="866"/>
      <c r="C1651" s="866"/>
      <c r="D1651" s="866"/>
      <c r="E1651" s="867"/>
      <c r="F1651" s="866"/>
      <c r="G1651" s="866"/>
      <c r="H1651" s="869" t="str">
        <f t="array" ref="H1651">IF(ISERROR(INDEX(גיליון3!$U$13:$X$27,MATCH('דיווח פרטני'!G1651,גיליון3!$T$13:$T$27,0),MATCH('דיווח פרטני'!C1651,גיליון3!$U$12:$X$12,0)))," ", INDEX(גיליון3!$U$13:$X$27,MATCH('דיווח פרטני'!G1651,גיליון3!$T$13:$T$27,0),MATCH('דיווח פרטני'!C1651,גיליון3!$U$12:$X$12,0)))</f>
        <v xml:space="preserve"> </v>
      </c>
      <c r="I1651" s="866"/>
      <c r="J1651" s="866"/>
      <c r="K1651" s="905"/>
    </row>
    <row r="1652" spans="1:11" ht="19" thickBot="1" x14ac:dyDescent="0.5">
      <c r="A1652" s="866"/>
      <c r="B1652" s="866"/>
      <c r="C1652" s="866"/>
      <c r="D1652" s="866"/>
      <c r="E1652" s="867"/>
      <c r="F1652" s="866"/>
      <c r="G1652" s="866"/>
      <c r="H1652" s="869" t="str">
        <f t="array" ref="H1652">IF(ISERROR(INDEX(גיליון3!$U$13:$X$27,MATCH('דיווח פרטני'!G1652,גיליון3!$T$13:$T$27,0),MATCH('דיווח פרטני'!C1652,גיליון3!$U$12:$X$12,0)))," ", INDEX(גיליון3!$U$13:$X$27,MATCH('דיווח פרטני'!G1652,גיליון3!$T$13:$T$27,0),MATCH('דיווח פרטני'!C1652,גיליון3!$U$12:$X$12,0)))</f>
        <v xml:space="preserve"> </v>
      </c>
      <c r="I1652" s="866"/>
      <c r="J1652" s="866"/>
      <c r="K1652" s="905"/>
    </row>
    <row r="1653" spans="1:11" ht="19" thickBot="1" x14ac:dyDescent="0.5">
      <c r="A1653" s="866"/>
      <c r="B1653" s="866"/>
      <c r="C1653" s="866"/>
      <c r="D1653" s="866"/>
      <c r="E1653" s="867"/>
      <c r="F1653" s="866"/>
      <c r="G1653" s="866"/>
      <c r="H1653" s="869" t="str">
        <f t="array" ref="H1653">IF(ISERROR(INDEX(גיליון3!$U$13:$X$27,MATCH('דיווח פרטני'!G1653,גיליון3!$T$13:$T$27,0),MATCH('דיווח פרטני'!C1653,גיליון3!$U$12:$X$12,0)))," ", INDEX(גיליון3!$U$13:$X$27,MATCH('דיווח פרטני'!G1653,גיליון3!$T$13:$T$27,0),MATCH('דיווח פרטני'!C1653,גיליון3!$U$12:$X$12,0)))</f>
        <v xml:space="preserve"> </v>
      </c>
      <c r="I1653" s="866"/>
      <c r="J1653" s="866"/>
      <c r="K1653" s="905"/>
    </row>
    <row r="1654" spans="1:11" ht="19" thickBot="1" x14ac:dyDescent="0.5">
      <c r="A1654" s="866"/>
      <c r="B1654" s="866"/>
      <c r="C1654" s="866"/>
      <c r="D1654" s="866"/>
      <c r="E1654" s="867"/>
      <c r="F1654" s="866"/>
      <c r="G1654" s="866"/>
      <c r="H1654" s="869" t="str">
        <f t="array" ref="H1654">IF(ISERROR(INDEX(גיליון3!$U$13:$X$27,MATCH('דיווח פרטני'!G1654,גיליון3!$T$13:$T$27,0),MATCH('דיווח פרטני'!C1654,גיליון3!$U$12:$X$12,0)))," ", INDEX(גיליון3!$U$13:$X$27,MATCH('דיווח פרטני'!G1654,גיליון3!$T$13:$T$27,0),MATCH('דיווח פרטני'!C1654,גיליון3!$U$12:$X$12,0)))</f>
        <v xml:space="preserve"> </v>
      </c>
      <c r="I1654" s="866"/>
      <c r="J1654" s="866"/>
      <c r="K1654" s="905"/>
    </row>
    <row r="1655" spans="1:11" ht="19" thickBot="1" x14ac:dyDescent="0.5">
      <c r="A1655" s="866"/>
      <c r="B1655" s="866"/>
      <c r="C1655" s="866"/>
      <c r="D1655" s="866"/>
      <c r="E1655" s="867"/>
      <c r="F1655" s="866"/>
      <c r="G1655" s="866"/>
      <c r="H1655" s="869" t="str">
        <f t="array" ref="H1655">IF(ISERROR(INDEX(גיליון3!$U$13:$X$27,MATCH('דיווח פרטני'!G1655,גיליון3!$T$13:$T$27,0),MATCH('דיווח פרטני'!C1655,גיליון3!$U$12:$X$12,0)))," ", INDEX(גיליון3!$U$13:$X$27,MATCH('דיווח פרטני'!G1655,גיליון3!$T$13:$T$27,0),MATCH('דיווח פרטני'!C1655,גיליון3!$U$12:$X$12,0)))</f>
        <v xml:space="preserve"> </v>
      </c>
      <c r="I1655" s="866"/>
      <c r="J1655" s="866"/>
      <c r="K1655" s="905"/>
    </row>
    <row r="1656" spans="1:11" ht="19" thickBot="1" x14ac:dyDescent="0.5">
      <c r="A1656" s="866"/>
      <c r="B1656" s="866"/>
      <c r="C1656" s="866"/>
      <c r="D1656" s="866"/>
      <c r="E1656" s="867"/>
      <c r="F1656" s="866"/>
      <c r="G1656" s="866"/>
      <c r="H1656" s="869" t="str">
        <f t="array" ref="H1656">IF(ISERROR(INDEX(גיליון3!$U$13:$X$27,MATCH('דיווח פרטני'!G1656,גיליון3!$T$13:$T$27,0),MATCH('דיווח פרטני'!C1656,גיליון3!$U$12:$X$12,0)))," ", INDEX(גיליון3!$U$13:$X$27,MATCH('דיווח פרטני'!G1656,גיליון3!$T$13:$T$27,0),MATCH('דיווח פרטני'!C1656,גיליון3!$U$12:$X$12,0)))</f>
        <v xml:space="preserve"> </v>
      </c>
      <c r="I1656" s="866"/>
      <c r="J1656" s="866"/>
      <c r="K1656" s="905"/>
    </row>
    <row r="1657" spans="1:11" ht="19" thickBot="1" x14ac:dyDescent="0.5">
      <c r="A1657" s="866"/>
      <c r="B1657" s="866"/>
      <c r="C1657" s="866"/>
      <c r="D1657" s="866"/>
      <c r="E1657" s="867"/>
      <c r="F1657" s="866"/>
      <c r="G1657" s="866"/>
      <c r="H1657" s="869" t="str">
        <f t="array" ref="H1657">IF(ISERROR(INDEX(גיליון3!$U$13:$X$27,MATCH('דיווח פרטני'!G1657,גיליון3!$T$13:$T$27,0),MATCH('דיווח פרטני'!C1657,גיליון3!$U$12:$X$12,0)))," ", INDEX(גיליון3!$U$13:$X$27,MATCH('דיווח פרטני'!G1657,גיליון3!$T$13:$T$27,0),MATCH('דיווח פרטני'!C1657,גיליון3!$U$12:$X$12,0)))</f>
        <v xml:space="preserve"> </v>
      </c>
      <c r="I1657" s="866"/>
      <c r="J1657" s="866"/>
      <c r="K1657" s="905"/>
    </row>
    <row r="1658" spans="1:11" ht="19" thickBot="1" x14ac:dyDescent="0.5">
      <c r="A1658" s="866"/>
      <c r="B1658" s="866"/>
      <c r="C1658" s="866"/>
      <c r="D1658" s="866"/>
      <c r="E1658" s="867"/>
      <c r="F1658" s="866"/>
      <c r="G1658" s="866"/>
      <c r="H1658" s="869" t="str">
        <f t="array" ref="H1658">IF(ISERROR(INDEX(גיליון3!$U$13:$X$27,MATCH('דיווח פרטני'!G1658,גיליון3!$T$13:$T$27,0),MATCH('דיווח פרטני'!C1658,גיליון3!$U$12:$X$12,0)))," ", INDEX(גיליון3!$U$13:$X$27,MATCH('דיווח פרטני'!G1658,גיליון3!$T$13:$T$27,0),MATCH('דיווח פרטני'!C1658,גיליון3!$U$12:$X$12,0)))</f>
        <v xml:space="preserve"> </v>
      </c>
      <c r="I1658" s="866"/>
      <c r="J1658" s="866"/>
      <c r="K1658" s="905"/>
    </row>
    <row r="1659" spans="1:11" ht="19" thickBot="1" x14ac:dyDescent="0.5">
      <c r="A1659" s="866"/>
      <c r="B1659" s="866"/>
      <c r="C1659" s="866"/>
      <c r="D1659" s="866"/>
      <c r="E1659" s="867"/>
      <c r="F1659" s="866"/>
      <c r="G1659" s="866"/>
      <c r="H1659" s="869" t="str">
        <f t="array" ref="H1659">IF(ISERROR(INDEX(גיליון3!$U$13:$X$27,MATCH('דיווח פרטני'!G1659,גיליון3!$T$13:$T$27,0),MATCH('דיווח פרטני'!C1659,גיליון3!$U$12:$X$12,0)))," ", INDEX(גיליון3!$U$13:$X$27,MATCH('דיווח פרטני'!G1659,גיליון3!$T$13:$T$27,0),MATCH('דיווח פרטני'!C1659,גיליון3!$U$12:$X$12,0)))</f>
        <v xml:space="preserve"> </v>
      </c>
      <c r="I1659" s="866"/>
      <c r="J1659" s="866"/>
      <c r="K1659" s="905"/>
    </row>
    <row r="1660" spans="1:11" ht="19" thickBot="1" x14ac:dyDescent="0.5">
      <c r="A1660" s="866"/>
      <c r="B1660" s="866"/>
      <c r="C1660" s="866"/>
      <c r="D1660" s="866"/>
      <c r="E1660" s="867"/>
      <c r="F1660" s="866"/>
      <c r="G1660" s="866"/>
      <c r="H1660" s="869" t="str">
        <f t="array" ref="H1660">IF(ISERROR(INDEX(גיליון3!$U$13:$X$27,MATCH('דיווח פרטני'!G1660,גיליון3!$T$13:$T$27,0),MATCH('דיווח פרטני'!C1660,גיליון3!$U$12:$X$12,0)))," ", INDEX(גיליון3!$U$13:$X$27,MATCH('דיווח פרטני'!G1660,גיליון3!$T$13:$T$27,0),MATCH('דיווח פרטני'!C1660,גיליון3!$U$12:$X$12,0)))</f>
        <v xml:space="preserve"> </v>
      </c>
      <c r="I1660" s="866"/>
      <c r="J1660" s="866"/>
      <c r="K1660" s="905"/>
    </row>
    <row r="1661" spans="1:11" ht="19" thickBot="1" x14ac:dyDescent="0.5">
      <c r="A1661" s="866"/>
      <c r="B1661" s="866"/>
      <c r="C1661" s="866"/>
      <c r="D1661" s="866"/>
      <c r="E1661" s="867"/>
      <c r="F1661" s="866"/>
      <c r="G1661" s="866"/>
      <c r="H1661" s="869" t="str">
        <f t="array" ref="H1661">IF(ISERROR(INDEX(גיליון3!$U$13:$X$27,MATCH('דיווח פרטני'!G1661,גיליון3!$T$13:$T$27,0),MATCH('דיווח פרטני'!C1661,גיליון3!$U$12:$X$12,0)))," ", INDEX(גיליון3!$U$13:$X$27,MATCH('דיווח פרטני'!G1661,גיליון3!$T$13:$T$27,0),MATCH('דיווח פרטני'!C1661,גיליון3!$U$12:$X$12,0)))</f>
        <v xml:space="preserve"> </v>
      </c>
      <c r="I1661" s="866"/>
      <c r="J1661" s="866"/>
      <c r="K1661" s="905"/>
    </row>
    <row r="1662" spans="1:11" ht="19" thickBot="1" x14ac:dyDescent="0.5">
      <c r="A1662" s="866"/>
      <c r="B1662" s="866"/>
      <c r="C1662" s="866"/>
      <c r="D1662" s="866"/>
      <c r="E1662" s="867"/>
      <c r="F1662" s="866"/>
      <c r="G1662" s="866"/>
      <c r="H1662" s="869" t="str">
        <f t="array" ref="H1662">IF(ISERROR(INDEX(גיליון3!$U$13:$X$27,MATCH('דיווח פרטני'!G1662,גיליון3!$T$13:$T$27,0),MATCH('דיווח פרטני'!C1662,גיליון3!$U$12:$X$12,0)))," ", INDEX(גיליון3!$U$13:$X$27,MATCH('דיווח פרטני'!G1662,גיליון3!$T$13:$T$27,0),MATCH('דיווח פרטני'!C1662,גיליון3!$U$12:$X$12,0)))</f>
        <v xml:space="preserve"> </v>
      </c>
      <c r="I1662" s="866"/>
      <c r="J1662" s="866"/>
      <c r="K1662" s="905"/>
    </row>
    <row r="1663" spans="1:11" ht="19" thickBot="1" x14ac:dyDescent="0.5">
      <c r="A1663" s="866"/>
      <c r="B1663" s="866"/>
      <c r="C1663" s="866"/>
      <c r="D1663" s="866"/>
      <c r="E1663" s="867"/>
      <c r="F1663" s="866"/>
      <c r="G1663" s="866"/>
      <c r="H1663" s="869" t="str">
        <f t="array" ref="H1663">IF(ISERROR(INDEX(גיליון3!$U$13:$X$27,MATCH('דיווח פרטני'!G1663,גיליון3!$T$13:$T$27,0),MATCH('דיווח פרטני'!C1663,גיליון3!$U$12:$X$12,0)))," ", INDEX(גיליון3!$U$13:$X$27,MATCH('דיווח פרטני'!G1663,גיליון3!$T$13:$T$27,0),MATCH('דיווח פרטני'!C1663,גיליון3!$U$12:$X$12,0)))</f>
        <v xml:space="preserve"> </v>
      </c>
      <c r="I1663" s="866"/>
      <c r="J1663" s="866"/>
      <c r="K1663" s="905"/>
    </row>
    <row r="1664" spans="1:11" ht="19" thickBot="1" x14ac:dyDescent="0.5">
      <c r="A1664" s="866"/>
      <c r="B1664" s="866"/>
      <c r="C1664" s="866"/>
      <c r="D1664" s="866"/>
      <c r="E1664" s="867"/>
      <c r="F1664" s="866"/>
      <c r="G1664" s="866"/>
      <c r="H1664" s="869" t="str">
        <f t="array" ref="H1664">IF(ISERROR(INDEX(גיליון3!$U$13:$X$27,MATCH('דיווח פרטני'!G1664,גיליון3!$T$13:$T$27,0),MATCH('דיווח פרטני'!C1664,גיליון3!$U$12:$X$12,0)))," ", INDEX(גיליון3!$U$13:$X$27,MATCH('דיווח פרטני'!G1664,גיליון3!$T$13:$T$27,0),MATCH('דיווח פרטני'!C1664,גיליון3!$U$12:$X$12,0)))</f>
        <v xml:space="preserve"> </v>
      </c>
      <c r="I1664" s="866"/>
      <c r="J1664" s="866"/>
      <c r="K1664" s="905"/>
    </row>
    <row r="1665" spans="1:11" ht="19" thickBot="1" x14ac:dyDescent="0.5">
      <c r="A1665" s="866"/>
      <c r="B1665" s="866"/>
      <c r="C1665" s="866"/>
      <c r="D1665" s="866"/>
      <c r="E1665" s="867"/>
      <c r="F1665" s="866"/>
      <c r="G1665" s="866"/>
      <c r="H1665" s="869" t="str">
        <f t="array" ref="H1665">IF(ISERROR(INDEX(גיליון3!$U$13:$X$27,MATCH('דיווח פרטני'!G1665,גיליון3!$T$13:$T$27,0),MATCH('דיווח פרטני'!C1665,גיליון3!$U$12:$X$12,0)))," ", INDEX(גיליון3!$U$13:$X$27,MATCH('דיווח פרטני'!G1665,גיליון3!$T$13:$T$27,0),MATCH('דיווח פרטני'!C1665,גיליון3!$U$12:$X$12,0)))</f>
        <v xml:space="preserve"> </v>
      </c>
      <c r="I1665" s="866"/>
      <c r="J1665" s="866"/>
      <c r="K1665" s="905"/>
    </row>
    <row r="1666" spans="1:11" ht="19" thickBot="1" x14ac:dyDescent="0.5">
      <c r="A1666" s="866"/>
      <c r="B1666" s="866"/>
      <c r="C1666" s="866"/>
      <c r="D1666" s="866"/>
      <c r="E1666" s="867"/>
      <c r="F1666" s="866"/>
      <c r="G1666" s="866"/>
      <c r="H1666" s="869" t="str">
        <f t="array" ref="H1666">IF(ISERROR(INDEX(גיליון3!$U$13:$X$27,MATCH('דיווח פרטני'!G1666,גיליון3!$T$13:$T$27,0),MATCH('דיווח פרטני'!C1666,גיליון3!$U$12:$X$12,0)))," ", INDEX(גיליון3!$U$13:$X$27,MATCH('דיווח פרטני'!G1666,גיליון3!$T$13:$T$27,0),MATCH('דיווח פרטני'!C1666,גיליון3!$U$12:$X$12,0)))</f>
        <v xml:space="preserve"> </v>
      </c>
      <c r="I1666" s="866"/>
      <c r="J1666" s="866"/>
      <c r="K1666" s="905"/>
    </row>
    <row r="1667" spans="1:11" ht="19" thickBot="1" x14ac:dyDescent="0.5">
      <c r="A1667" s="866"/>
      <c r="B1667" s="866"/>
      <c r="C1667" s="866"/>
      <c r="D1667" s="866"/>
      <c r="E1667" s="867"/>
      <c r="F1667" s="866"/>
      <c r="G1667" s="866"/>
      <c r="H1667" s="869" t="str">
        <f t="array" ref="H1667">IF(ISERROR(INDEX(גיליון3!$U$13:$X$27,MATCH('דיווח פרטני'!G1667,גיליון3!$T$13:$T$27,0),MATCH('דיווח פרטני'!C1667,גיליון3!$U$12:$X$12,0)))," ", INDEX(גיליון3!$U$13:$X$27,MATCH('דיווח פרטני'!G1667,גיליון3!$T$13:$T$27,0),MATCH('דיווח פרטני'!C1667,גיליון3!$U$12:$X$12,0)))</f>
        <v xml:space="preserve"> </v>
      </c>
      <c r="I1667" s="866"/>
      <c r="J1667" s="866"/>
      <c r="K1667" s="905"/>
    </row>
    <row r="1668" spans="1:11" ht="19" thickBot="1" x14ac:dyDescent="0.5">
      <c r="A1668" s="866"/>
      <c r="B1668" s="866"/>
      <c r="C1668" s="866"/>
      <c r="D1668" s="866"/>
      <c r="E1668" s="867"/>
      <c r="F1668" s="866"/>
      <c r="G1668" s="866"/>
      <c r="H1668" s="869" t="str">
        <f t="array" ref="H1668">IF(ISERROR(INDEX(גיליון3!$U$13:$X$27,MATCH('דיווח פרטני'!G1668,גיליון3!$T$13:$T$27,0),MATCH('דיווח פרטני'!C1668,גיליון3!$U$12:$X$12,0)))," ", INDEX(גיליון3!$U$13:$X$27,MATCH('דיווח פרטני'!G1668,גיליון3!$T$13:$T$27,0),MATCH('דיווח פרטני'!C1668,גיליון3!$U$12:$X$12,0)))</f>
        <v xml:space="preserve"> </v>
      </c>
      <c r="I1668" s="866"/>
      <c r="J1668" s="866"/>
      <c r="K1668" s="905"/>
    </row>
    <row r="1669" spans="1:11" ht="19" thickBot="1" x14ac:dyDescent="0.5">
      <c r="A1669" s="866"/>
      <c r="B1669" s="866"/>
      <c r="C1669" s="866"/>
      <c r="D1669" s="866"/>
      <c r="E1669" s="867"/>
      <c r="F1669" s="866"/>
      <c r="G1669" s="866"/>
      <c r="H1669" s="869" t="str">
        <f t="array" ref="H1669">IF(ISERROR(INDEX(גיליון3!$U$13:$X$27,MATCH('דיווח פרטני'!G1669,גיליון3!$T$13:$T$27,0),MATCH('דיווח פרטני'!C1669,גיליון3!$U$12:$X$12,0)))," ", INDEX(גיליון3!$U$13:$X$27,MATCH('דיווח פרטני'!G1669,גיליון3!$T$13:$T$27,0),MATCH('דיווח פרטני'!C1669,גיליון3!$U$12:$X$12,0)))</f>
        <v xml:space="preserve"> </v>
      </c>
      <c r="I1669" s="866"/>
      <c r="J1669" s="866"/>
      <c r="K1669" s="905"/>
    </row>
    <row r="1670" spans="1:11" ht="19" thickBot="1" x14ac:dyDescent="0.5">
      <c r="A1670" s="866"/>
      <c r="B1670" s="866"/>
      <c r="C1670" s="866"/>
      <c r="D1670" s="866"/>
      <c r="E1670" s="867"/>
      <c r="F1670" s="866"/>
      <c r="G1670" s="866"/>
      <c r="H1670" s="869" t="str">
        <f t="array" ref="H1670">IF(ISERROR(INDEX(גיליון3!$U$13:$X$27,MATCH('דיווח פרטני'!G1670,גיליון3!$T$13:$T$27,0),MATCH('דיווח פרטני'!C1670,גיליון3!$U$12:$X$12,0)))," ", INDEX(גיליון3!$U$13:$X$27,MATCH('דיווח פרטני'!G1670,גיליון3!$T$13:$T$27,0),MATCH('דיווח פרטני'!C1670,גיליון3!$U$12:$X$12,0)))</f>
        <v xml:space="preserve"> </v>
      </c>
      <c r="I1670" s="866"/>
      <c r="J1670" s="866"/>
      <c r="K1670" s="905"/>
    </row>
    <row r="1671" spans="1:11" ht="19" thickBot="1" x14ac:dyDescent="0.5">
      <c r="A1671" s="866"/>
      <c r="B1671" s="866"/>
      <c r="C1671" s="866"/>
      <c r="D1671" s="866"/>
      <c r="E1671" s="867"/>
      <c r="F1671" s="866"/>
      <c r="G1671" s="866"/>
      <c r="H1671" s="869" t="str">
        <f t="array" ref="H1671">IF(ISERROR(INDEX(גיליון3!$U$13:$X$27,MATCH('דיווח פרטני'!G1671,גיליון3!$T$13:$T$27,0),MATCH('דיווח פרטני'!C1671,גיליון3!$U$12:$X$12,0)))," ", INDEX(גיליון3!$U$13:$X$27,MATCH('דיווח פרטני'!G1671,גיליון3!$T$13:$T$27,0),MATCH('דיווח פרטני'!C1671,גיליון3!$U$12:$X$12,0)))</f>
        <v xml:space="preserve"> </v>
      </c>
      <c r="I1671" s="866"/>
      <c r="J1671" s="866"/>
      <c r="K1671" s="905"/>
    </row>
    <row r="1672" spans="1:11" ht="19" thickBot="1" x14ac:dyDescent="0.5">
      <c r="A1672" s="866"/>
      <c r="B1672" s="866"/>
      <c r="C1672" s="866"/>
      <c r="D1672" s="866"/>
      <c r="E1672" s="867"/>
      <c r="F1672" s="866"/>
      <c r="G1672" s="866"/>
      <c r="H1672" s="869" t="str">
        <f t="array" ref="H1672">IF(ISERROR(INDEX(גיליון3!$U$13:$X$27,MATCH('דיווח פרטני'!G1672,גיליון3!$T$13:$T$27,0),MATCH('דיווח פרטני'!C1672,גיליון3!$U$12:$X$12,0)))," ", INDEX(גיליון3!$U$13:$X$27,MATCH('דיווח פרטני'!G1672,גיליון3!$T$13:$T$27,0),MATCH('דיווח פרטני'!C1672,גיליון3!$U$12:$X$12,0)))</f>
        <v xml:space="preserve"> </v>
      </c>
      <c r="I1672" s="866"/>
      <c r="J1672" s="866"/>
      <c r="K1672" s="905"/>
    </row>
    <row r="1673" spans="1:11" ht="19" thickBot="1" x14ac:dyDescent="0.5">
      <c r="A1673" s="866"/>
      <c r="B1673" s="866"/>
      <c r="C1673" s="866"/>
      <c r="D1673" s="866"/>
      <c r="E1673" s="867"/>
      <c r="F1673" s="866"/>
      <c r="G1673" s="866"/>
      <c r="H1673" s="869" t="str">
        <f t="array" ref="H1673">IF(ISERROR(INDEX(גיליון3!$U$13:$X$27,MATCH('דיווח פרטני'!G1673,גיליון3!$T$13:$T$27,0),MATCH('דיווח פרטני'!C1673,גיליון3!$U$12:$X$12,0)))," ", INDEX(גיליון3!$U$13:$X$27,MATCH('דיווח פרטני'!G1673,גיליון3!$T$13:$T$27,0),MATCH('דיווח פרטני'!C1673,גיליון3!$U$12:$X$12,0)))</f>
        <v xml:space="preserve"> </v>
      </c>
      <c r="I1673" s="866"/>
      <c r="J1673" s="866"/>
      <c r="K1673" s="905"/>
    </row>
    <row r="1674" spans="1:11" ht="19" thickBot="1" x14ac:dyDescent="0.5">
      <c r="A1674" s="866"/>
      <c r="B1674" s="866"/>
      <c r="C1674" s="866"/>
      <c r="D1674" s="866"/>
      <c r="E1674" s="867"/>
      <c r="F1674" s="866"/>
      <c r="G1674" s="866"/>
      <c r="H1674" s="869" t="str">
        <f t="array" ref="H1674">IF(ISERROR(INDEX(גיליון3!$U$13:$X$27,MATCH('דיווח פרטני'!G1674,גיליון3!$T$13:$T$27,0),MATCH('דיווח פרטני'!C1674,גיליון3!$U$12:$X$12,0)))," ", INDEX(גיליון3!$U$13:$X$27,MATCH('דיווח פרטני'!G1674,גיליון3!$T$13:$T$27,0),MATCH('דיווח פרטני'!C1674,גיליון3!$U$12:$X$12,0)))</f>
        <v xml:space="preserve"> </v>
      </c>
      <c r="I1674" s="866"/>
      <c r="J1674" s="866"/>
      <c r="K1674" s="905"/>
    </row>
    <row r="1675" spans="1:11" ht="19" thickBot="1" x14ac:dyDescent="0.5">
      <c r="A1675" s="866"/>
      <c r="B1675" s="866"/>
      <c r="C1675" s="866"/>
      <c r="D1675" s="866"/>
      <c r="E1675" s="867"/>
      <c r="F1675" s="866"/>
      <c r="G1675" s="866"/>
      <c r="H1675" s="869" t="str">
        <f t="array" ref="H1675">IF(ISERROR(INDEX(גיליון3!$U$13:$X$27,MATCH('דיווח פרטני'!G1675,גיליון3!$T$13:$T$27,0),MATCH('דיווח פרטני'!C1675,גיליון3!$U$12:$X$12,0)))," ", INDEX(גיליון3!$U$13:$X$27,MATCH('דיווח פרטני'!G1675,גיליון3!$T$13:$T$27,0),MATCH('דיווח פרטני'!C1675,גיליון3!$U$12:$X$12,0)))</f>
        <v xml:space="preserve"> </v>
      </c>
      <c r="I1675" s="866"/>
      <c r="J1675" s="866"/>
      <c r="K1675" s="905"/>
    </row>
    <row r="1676" spans="1:11" ht="19" thickBot="1" x14ac:dyDescent="0.5">
      <c r="A1676" s="866"/>
      <c r="B1676" s="866"/>
      <c r="C1676" s="866"/>
      <c r="D1676" s="866"/>
      <c r="E1676" s="867"/>
      <c r="F1676" s="866"/>
      <c r="G1676" s="866"/>
      <c r="H1676" s="869" t="str">
        <f t="array" ref="H1676">IF(ISERROR(INDEX(גיליון3!$U$13:$X$27,MATCH('דיווח פרטני'!G1676,גיליון3!$T$13:$T$27,0),MATCH('דיווח פרטני'!C1676,גיליון3!$U$12:$X$12,0)))," ", INDEX(גיליון3!$U$13:$X$27,MATCH('דיווח פרטני'!G1676,גיליון3!$T$13:$T$27,0),MATCH('דיווח פרטני'!C1676,גיליון3!$U$12:$X$12,0)))</f>
        <v xml:space="preserve"> </v>
      </c>
      <c r="I1676" s="866"/>
      <c r="J1676" s="866"/>
      <c r="K1676" s="905"/>
    </row>
    <row r="1677" spans="1:11" ht="19" thickBot="1" x14ac:dyDescent="0.5">
      <c r="A1677" s="866"/>
      <c r="B1677" s="866"/>
      <c r="C1677" s="866"/>
      <c r="D1677" s="866"/>
      <c r="E1677" s="867"/>
      <c r="F1677" s="866"/>
      <c r="G1677" s="866"/>
      <c r="H1677" s="869" t="str">
        <f t="array" ref="H1677">IF(ISERROR(INDEX(גיליון3!$U$13:$X$27,MATCH('דיווח פרטני'!G1677,גיליון3!$T$13:$T$27,0),MATCH('דיווח פרטני'!C1677,גיליון3!$U$12:$X$12,0)))," ", INDEX(גיליון3!$U$13:$X$27,MATCH('דיווח פרטני'!G1677,גיליון3!$T$13:$T$27,0),MATCH('דיווח פרטני'!C1677,גיליון3!$U$12:$X$12,0)))</f>
        <v xml:space="preserve"> </v>
      </c>
      <c r="I1677" s="866"/>
      <c r="J1677" s="866"/>
      <c r="K1677" s="905"/>
    </row>
    <row r="1678" spans="1:11" ht="19" thickBot="1" x14ac:dyDescent="0.5">
      <c r="A1678" s="866"/>
      <c r="B1678" s="866"/>
      <c r="C1678" s="866"/>
      <c r="D1678" s="866"/>
      <c r="E1678" s="867"/>
      <c r="F1678" s="866"/>
      <c r="G1678" s="866"/>
      <c r="H1678" s="869" t="str">
        <f t="array" ref="H1678">IF(ISERROR(INDEX(גיליון3!$U$13:$X$27,MATCH('דיווח פרטני'!G1678,גיליון3!$T$13:$T$27,0),MATCH('דיווח פרטני'!C1678,גיליון3!$U$12:$X$12,0)))," ", INDEX(גיליון3!$U$13:$X$27,MATCH('דיווח פרטני'!G1678,גיליון3!$T$13:$T$27,0),MATCH('דיווח פרטני'!C1678,גיליון3!$U$12:$X$12,0)))</f>
        <v xml:space="preserve"> </v>
      </c>
      <c r="I1678" s="866"/>
      <c r="J1678" s="866"/>
      <c r="K1678" s="905"/>
    </row>
    <row r="1679" spans="1:11" ht="19" thickBot="1" x14ac:dyDescent="0.5">
      <c r="A1679" s="866"/>
      <c r="B1679" s="866"/>
      <c r="C1679" s="866"/>
      <c r="D1679" s="866"/>
      <c r="E1679" s="867"/>
      <c r="F1679" s="866"/>
      <c r="G1679" s="866"/>
      <c r="H1679" s="869" t="str">
        <f t="array" ref="H1679">IF(ISERROR(INDEX(גיליון3!$U$13:$X$27,MATCH('דיווח פרטני'!G1679,גיליון3!$T$13:$T$27,0),MATCH('דיווח פרטני'!C1679,גיליון3!$U$12:$X$12,0)))," ", INDEX(גיליון3!$U$13:$X$27,MATCH('דיווח פרטני'!G1679,גיליון3!$T$13:$T$27,0),MATCH('דיווח פרטני'!C1679,גיליון3!$U$12:$X$12,0)))</f>
        <v xml:space="preserve"> </v>
      </c>
      <c r="I1679" s="866"/>
      <c r="J1679" s="866"/>
      <c r="K1679" s="905"/>
    </row>
    <row r="1680" spans="1:11" ht="19" thickBot="1" x14ac:dyDescent="0.5">
      <c r="A1680" s="866"/>
      <c r="B1680" s="866"/>
      <c r="C1680" s="866"/>
      <c r="D1680" s="866"/>
      <c r="E1680" s="867"/>
      <c r="F1680" s="866"/>
      <c r="G1680" s="866"/>
      <c r="H1680" s="869" t="str">
        <f t="array" ref="H1680">IF(ISERROR(INDEX(גיליון3!$U$13:$X$27,MATCH('דיווח פרטני'!G1680,גיליון3!$T$13:$T$27,0),MATCH('דיווח פרטני'!C1680,גיליון3!$U$12:$X$12,0)))," ", INDEX(גיליון3!$U$13:$X$27,MATCH('דיווח פרטני'!G1680,גיליון3!$T$13:$T$27,0),MATCH('דיווח פרטני'!C1680,גיליון3!$U$12:$X$12,0)))</f>
        <v xml:space="preserve"> </v>
      </c>
      <c r="I1680" s="866"/>
      <c r="J1680" s="866"/>
      <c r="K1680" s="905"/>
    </row>
    <row r="1681" spans="1:11" ht="19" thickBot="1" x14ac:dyDescent="0.5">
      <c r="A1681" s="866"/>
      <c r="B1681" s="866"/>
      <c r="C1681" s="866"/>
      <c r="D1681" s="866"/>
      <c r="E1681" s="867"/>
      <c r="F1681" s="866"/>
      <c r="G1681" s="866"/>
      <c r="H1681" s="869" t="str">
        <f t="array" ref="H1681">IF(ISERROR(INDEX(גיליון3!$U$13:$X$27,MATCH('דיווח פרטני'!G1681,גיליון3!$T$13:$T$27,0),MATCH('דיווח פרטני'!C1681,גיליון3!$U$12:$X$12,0)))," ", INDEX(גיליון3!$U$13:$X$27,MATCH('דיווח פרטני'!G1681,גיליון3!$T$13:$T$27,0),MATCH('דיווח פרטני'!C1681,גיליון3!$U$12:$X$12,0)))</f>
        <v xml:space="preserve"> </v>
      </c>
      <c r="I1681" s="866"/>
      <c r="J1681" s="866"/>
      <c r="K1681" s="905"/>
    </row>
    <row r="1682" spans="1:11" ht="19" thickBot="1" x14ac:dyDescent="0.5">
      <c r="A1682" s="866"/>
      <c r="B1682" s="866"/>
      <c r="C1682" s="866"/>
      <c r="D1682" s="866"/>
      <c r="E1682" s="867"/>
      <c r="F1682" s="866"/>
      <c r="G1682" s="866"/>
      <c r="H1682" s="869" t="str">
        <f t="array" ref="H1682">IF(ISERROR(INDEX(גיליון3!$U$13:$X$27,MATCH('דיווח פרטני'!G1682,גיליון3!$T$13:$T$27,0),MATCH('דיווח פרטני'!C1682,גיליון3!$U$12:$X$12,0)))," ", INDEX(גיליון3!$U$13:$X$27,MATCH('דיווח פרטני'!G1682,גיליון3!$T$13:$T$27,0),MATCH('דיווח פרטני'!C1682,גיליון3!$U$12:$X$12,0)))</f>
        <v xml:space="preserve"> </v>
      </c>
      <c r="I1682" s="866"/>
      <c r="J1682" s="866"/>
      <c r="K1682" s="905"/>
    </row>
    <row r="1683" spans="1:11" ht="19" thickBot="1" x14ac:dyDescent="0.5">
      <c r="A1683" s="866"/>
      <c r="B1683" s="866"/>
      <c r="C1683" s="866"/>
      <c r="D1683" s="866"/>
      <c r="E1683" s="867"/>
      <c r="F1683" s="866"/>
      <c r="G1683" s="866"/>
      <c r="H1683" s="869" t="str">
        <f t="array" ref="H1683">IF(ISERROR(INDEX(גיליון3!$U$13:$X$27,MATCH('דיווח פרטני'!G1683,גיליון3!$T$13:$T$27,0),MATCH('דיווח פרטני'!C1683,גיליון3!$U$12:$X$12,0)))," ", INDEX(גיליון3!$U$13:$X$27,MATCH('דיווח פרטני'!G1683,גיליון3!$T$13:$T$27,0),MATCH('דיווח פרטני'!C1683,גיליון3!$U$12:$X$12,0)))</f>
        <v xml:space="preserve"> </v>
      </c>
      <c r="I1683" s="866"/>
      <c r="J1683" s="866"/>
      <c r="K1683" s="905"/>
    </row>
    <row r="1684" spans="1:11" ht="19" thickBot="1" x14ac:dyDescent="0.5">
      <c r="A1684" s="866"/>
      <c r="B1684" s="866"/>
      <c r="C1684" s="866"/>
      <c r="D1684" s="866"/>
      <c r="E1684" s="867"/>
      <c r="F1684" s="866"/>
      <c r="G1684" s="866"/>
      <c r="H1684" s="869" t="str">
        <f t="array" ref="H1684">IF(ISERROR(INDEX(גיליון3!$U$13:$X$27,MATCH('דיווח פרטני'!G1684,גיליון3!$T$13:$T$27,0),MATCH('דיווח פרטני'!C1684,גיליון3!$U$12:$X$12,0)))," ", INDEX(גיליון3!$U$13:$X$27,MATCH('דיווח פרטני'!G1684,גיליון3!$T$13:$T$27,0),MATCH('דיווח פרטני'!C1684,גיליון3!$U$12:$X$12,0)))</f>
        <v xml:space="preserve"> </v>
      </c>
      <c r="I1684" s="866"/>
      <c r="J1684" s="866"/>
      <c r="K1684" s="905"/>
    </row>
    <row r="1685" spans="1:11" ht="19" thickBot="1" x14ac:dyDescent="0.5">
      <c r="A1685" s="866"/>
      <c r="B1685" s="866"/>
      <c r="C1685" s="866"/>
      <c r="D1685" s="866"/>
      <c r="E1685" s="867"/>
      <c r="F1685" s="866"/>
      <c r="G1685" s="866"/>
      <c r="H1685" s="869" t="str">
        <f t="array" ref="H1685">IF(ISERROR(INDEX(גיליון3!$U$13:$X$27,MATCH('דיווח פרטני'!G1685,גיליון3!$T$13:$T$27,0),MATCH('דיווח פרטני'!C1685,גיליון3!$U$12:$X$12,0)))," ", INDEX(גיליון3!$U$13:$X$27,MATCH('דיווח פרטני'!G1685,גיליון3!$T$13:$T$27,0),MATCH('דיווח פרטני'!C1685,גיליון3!$U$12:$X$12,0)))</f>
        <v xml:space="preserve"> </v>
      </c>
      <c r="I1685" s="866"/>
      <c r="J1685" s="866"/>
      <c r="K1685" s="905"/>
    </row>
    <row r="1686" spans="1:11" ht="19" thickBot="1" x14ac:dyDescent="0.5">
      <c r="A1686" s="866"/>
      <c r="B1686" s="866"/>
      <c r="C1686" s="866"/>
      <c r="D1686" s="866"/>
      <c r="E1686" s="867"/>
      <c r="F1686" s="866"/>
      <c r="G1686" s="866"/>
      <c r="H1686" s="869" t="str">
        <f t="array" ref="H1686">IF(ISERROR(INDEX(גיליון3!$U$13:$X$27,MATCH('דיווח פרטני'!G1686,גיליון3!$T$13:$T$27,0),MATCH('דיווח פרטני'!C1686,גיליון3!$U$12:$X$12,0)))," ", INDEX(גיליון3!$U$13:$X$27,MATCH('דיווח פרטני'!G1686,גיליון3!$T$13:$T$27,0),MATCH('דיווח פרטני'!C1686,גיליון3!$U$12:$X$12,0)))</f>
        <v xml:space="preserve"> </v>
      </c>
      <c r="I1686" s="866"/>
      <c r="J1686" s="866"/>
      <c r="K1686" s="905"/>
    </row>
    <row r="1687" spans="1:11" ht="19" thickBot="1" x14ac:dyDescent="0.5">
      <c r="A1687" s="866"/>
      <c r="B1687" s="866"/>
      <c r="C1687" s="866"/>
      <c r="D1687" s="866"/>
      <c r="E1687" s="867"/>
      <c r="F1687" s="866"/>
      <c r="G1687" s="866"/>
      <c r="H1687" s="869" t="str">
        <f t="array" ref="H1687">IF(ISERROR(INDEX(גיליון3!$U$13:$X$27,MATCH('דיווח פרטני'!G1687,גיליון3!$T$13:$T$27,0),MATCH('דיווח פרטני'!C1687,גיליון3!$U$12:$X$12,0)))," ", INDEX(גיליון3!$U$13:$X$27,MATCH('דיווח פרטני'!G1687,גיליון3!$T$13:$T$27,0),MATCH('דיווח פרטני'!C1687,גיליון3!$U$12:$X$12,0)))</f>
        <v xml:space="preserve"> </v>
      </c>
      <c r="I1687" s="866"/>
      <c r="J1687" s="866"/>
      <c r="K1687" s="905"/>
    </row>
    <row r="1688" spans="1:11" ht="19" thickBot="1" x14ac:dyDescent="0.5">
      <c r="A1688" s="866"/>
      <c r="B1688" s="866"/>
      <c r="C1688" s="866"/>
      <c r="D1688" s="866"/>
      <c r="E1688" s="867"/>
      <c r="F1688" s="866"/>
      <c r="G1688" s="866"/>
      <c r="H1688" s="869" t="str">
        <f t="array" ref="H1688">IF(ISERROR(INDEX(גיליון3!$U$13:$X$27,MATCH('דיווח פרטני'!G1688,גיליון3!$T$13:$T$27,0),MATCH('דיווח פרטני'!C1688,גיליון3!$U$12:$X$12,0)))," ", INDEX(גיליון3!$U$13:$X$27,MATCH('דיווח פרטני'!G1688,גיליון3!$T$13:$T$27,0),MATCH('דיווח פרטני'!C1688,גיליון3!$U$12:$X$12,0)))</f>
        <v xml:space="preserve"> </v>
      </c>
      <c r="I1688" s="866"/>
      <c r="J1688" s="866"/>
      <c r="K1688" s="905"/>
    </row>
    <row r="1689" spans="1:11" ht="19" thickBot="1" x14ac:dyDescent="0.5">
      <c r="A1689" s="866"/>
      <c r="B1689" s="866"/>
      <c r="C1689" s="866"/>
      <c r="D1689" s="866"/>
      <c r="E1689" s="867"/>
      <c r="F1689" s="866"/>
      <c r="G1689" s="866"/>
      <c r="H1689" s="869" t="str">
        <f t="array" ref="H1689">IF(ISERROR(INDEX(גיליון3!$U$13:$X$27,MATCH('דיווח פרטני'!G1689,גיליון3!$T$13:$T$27,0),MATCH('דיווח פרטני'!C1689,גיליון3!$U$12:$X$12,0)))," ", INDEX(גיליון3!$U$13:$X$27,MATCH('דיווח פרטני'!G1689,גיליון3!$T$13:$T$27,0),MATCH('דיווח פרטני'!C1689,גיליון3!$U$12:$X$12,0)))</f>
        <v xml:space="preserve"> </v>
      </c>
      <c r="I1689" s="866"/>
      <c r="J1689" s="866"/>
      <c r="K1689" s="905"/>
    </row>
    <row r="1690" spans="1:11" ht="19" thickBot="1" x14ac:dyDescent="0.5">
      <c r="A1690" s="866"/>
      <c r="B1690" s="866"/>
      <c r="C1690" s="866"/>
      <c r="D1690" s="866"/>
      <c r="E1690" s="867"/>
      <c r="F1690" s="866"/>
      <c r="G1690" s="866"/>
      <c r="H1690" s="869" t="str">
        <f t="array" ref="H1690">IF(ISERROR(INDEX(גיליון3!$U$13:$X$27,MATCH('דיווח פרטני'!G1690,גיליון3!$T$13:$T$27,0),MATCH('דיווח פרטני'!C1690,גיליון3!$U$12:$X$12,0)))," ", INDEX(גיליון3!$U$13:$X$27,MATCH('דיווח פרטני'!G1690,גיליון3!$T$13:$T$27,0),MATCH('דיווח פרטני'!C1690,גיליון3!$U$12:$X$12,0)))</f>
        <v xml:space="preserve"> </v>
      </c>
      <c r="I1690" s="866"/>
      <c r="J1690" s="866"/>
      <c r="K1690" s="905"/>
    </row>
    <row r="1691" spans="1:11" ht="19" thickBot="1" x14ac:dyDescent="0.5">
      <c r="A1691" s="866"/>
      <c r="B1691" s="866"/>
      <c r="C1691" s="866"/>
      <c r="D1691" s="866"/>
      <c r="E1691" s="867"/>
      <c r="F1691" s="866"/>
      <c r="G1691" s="866"/>
      <c r="H1691" s="869" t="str">
        <f t="array" ref="H1691">IF(ISERROR(INDEX(גיליון3!$U$13:$X$27,MATCH('דיווח פרטני'!G1691,גיליון3!$T$13:$T$27,0),MATCH('דיווח פרטני'!C1691,גיליון3!$U$12:$X$12,0)))," ", INDEX(גיליון3!$U$13:$X$27,MATCH('דיווח פרטני'!G1691,גיליון3!$T$13:$T$27,0),MATCH('דיווח פרטני'!C1691,גיליון3!$U$12:$X$12,0)))</f>
        <v xml:space="preserve"> </v>
      </c>
      <c r="I1691" s="866"/>
      <c r="J1691" s="866"/>
      <c r="K1691" s="905"/>
    </row>
    <row r="1692" spans="1:11" ht="19" thickBot="1" x14ac:dyDescent="0.5">
      <c r="A1692" s="866"/>
      <c r="B1692" s="866"/>
      <c r="C1692" s="866"/>
      <c r="D1692" s="866"/>
      <c r="E1692" s="867"/>
      <c r="F1692" s="866"/>
      <c r="G1692" s="866"/>
      <c r="H1692" s="869" t="str">
        <f t="array" ref="H1692">IF(ISERROR(INDEX(גיליון3!$U$13:$X$27,MATCH('דיווח פרטני'!G1692,גיליון3!$T$13:$T$27,0),MATCH('דיווח פרטני'!C1692,גיליון3!$U$12:$X$12,0)))," ", INDEX(גיליון3!$U$13:$X$27,MATCH('דיווח פרטני'!G1692,גיליון3!$T$13:$T$27,0),MATCH('דיווח פרטני'!C1692,גיליון3!$U$12:$X$12,0)))</f>
        <v xml:space="preserve"> </v>
      </c>
      <c r="I1692" s="866"/>
      <c r="J1692" s="866"/>
      <c r="K1692" s="905"/>
    </row>
    <row r="1693" spans="1:11" ht="19" thickBot="1" x14ac:dyDescent="0.5">
      <c r="A1693" s="866"/>
      <c r="B1693" s="866"/>
      <c r="C1693" s="866"/>
      <c r="D1693" s="866"/>
      <c r="E1693" s="867"/>
      <c r="F1693" s="866"/>
      <c r="G1693" s="866"/>
      <c r="H1693" s="869" t="str">
        <f t="array" ref="H1693">IF(ISERROR(INDEX(גיליון3!$U$13:$X$27,MATCH('דיווח פרטני'!G1693,גיליון3!$T$13:$T$27,0),MATCH('דיווח פרטני'!C1693,גיליון3!$U$12:$X$12,0)))," ", INDEX(גיליון3!$U$13:$X$27,MATCH('דיווח פרטני'!G1693,גיליון3!$T$13:$T$27,0),MATCH('דיווח פרטני'!C1693,גיליון3!$U$12:$X$12,0)))</f>
        <v xml:space="preserve"> </v>
      </c>
      <c r="I1693" s="866"/>
      <c r="J1693" s="866"/>
      <c r="K1693" s="905"/>
    </row>
    <row r="1694" spans="1:11" ht="19" thickBot="1" x14ac:dyDescent="0.5">
      <c r="A1694" s="866"/>
      <c r="B1694" s="866"/>
      <c r="C1694" s="866"/>
      <c r="D1694" s="866"/>
      <c r="E1694" s="867"/>
      <c r="F1694" s="866"/>
      <c r="G1694" s="866"/>
      <c r="H1694" s="869" t="str">
        <f t="array" ref="H1694">IF(ISERROR(INDEX(גיליון3!$U$13:$X$27,MATCH('דיווח פרטני'!G1694,גיליון3!$T$13:$T$27,0),MATCH('דיווח פרטני'!C1694,גיליון3!$U$12:$X$12,0)))," ", INDEX(גיליון3!$U$13:$X$27,MATCH('דיווח פרטני'!G1694,גיליון3!$T$13:$T$27,0),MATCH('דיווח פרטני'!C1694,גיליון3!$U$12:$X$12,0)))</f>
        <v xml:space="preserve"> </v>
      </c>
      <c r="I1694" s="866"/>
      <c r="J1694" s="866"/>
      <c r="K1694" s="905"/>
    </row>
    <row r="1695" spans="1:11" ht="19" thickBot="1" x14ac:dyDescent="0.5">
      <c r="A1695" s="866"/>
      <c r="B1695" s="866"/>
      <c r="C1695" s="866"/>
      <c r="D1695" s="866"/>
      <c r="E1695" s="867"/>
      <c r="F1695" s="866"/>
      <c r="G1695" s="866"/>
      <c r="H1695" s="869" t="str">
        <f t="array" ref="H1695">IF(ISERROR(INDEX(גיליון3!$U$13:$X$27,MATCH('דיווח פרטני'!G1695,גיליון3!$T$13:$T$27,0),MATCH('דיווח פרטני'!C1695,גיליון3!$U$12:$X$12,0)))," ", INDEX(גיליון3!$U$13:$X$27,MATCH('דיווח פרטני'!G1695,גיליון3!$T$13:$T$27,0),MATCH('דיווח פרטני'!C1695,גיליון3!$U$12:$X$12,0)))</f>
        <v xml:space="preserve"> </v>
      </c>
      <c r="I1695" s="866"/>
      <c r="J1695" s="866"/>
      <c r="K1695" s="905"/>
    </row>
    <row r="1696" spans="1:11" ht="19" thickBot="1" x14ac:dyDescent="0.5">
      <c r="A1696" s="866"/>
      <c r="B1696" s="866"/>
      <c r="C1696" s="866"/>
      <c r="D1696" s="866"/>
      <c r="E1696" s="867"/>
      <c r="F1696" s="866"/>
      <c r="G1696" s="866"/>
      <c r="H1696" s="869" t="str">
        <f t="array" ref="H1696">IF(ISERROR(INDEX(גיליון3!$U$13:$X$27,MATCH('דיווח פרטני'!G1696,גיליון3!$T$13:$T$27,0),MATCH('דיווח פרטני'!C1696,גיליון3!$U$12:$X$12,0)))," ", INDEX(גיליון3!$U$13:$X$27,MATCH('דיווח פרטני'!G1696,גיליון3!$T$13:$T$27,0),MATCH('דיווח פרטני'!C1696,גיליון3!$U$12:$X$12,0)))</f>
        <v xml:space="preserve"> </v>
      </c>
      <c r="I1696" s="866"/>
      <c r="J1696" s="866"/>
      <c r="K1696" s="905"/>
    </row>
    <row r="1697" spans="1:11" ht="19" thickBot="1" x14ac:dyDescent="0.5">
      <c r="A1697" s="866"/>
      <c r="B1697" s="866"/>
      <c r="C1697" s="866"/>
      <c r="D1697" s="866"/>
      <c r="E1697" s="867"/>
      <c r="F1697" s="866"/>
      <c r="G1697" s="866"/>
      <c r="H1697" s="869" t="str">
        <f t="array" ref="H1697">IF(ISERROR(INDEX(גיליון3!$U$13:$X$27,MATCH('דיווח פרטני'!G1697,גיליון3!$T$13:$T$27,0),MATCH('דיווח פרטני'!C1697,גיליון3!$U$12:$X$12,0)))," ", INDEX(גיליון3!$U$13:$X$27,MATCH('דיווח פרטני'!G1697,גיליון3!$T$13:$T$27,0),MATCH('דיווח פרטני'!C1697,גיליון3!$U$12:$X$12,0)))</f>
        <v xml:space="preserve"> </v>
      </c>
      <c r="I1697" s="866"/>
      <c r="J1697" s="866"/>
      <c r="K1697" s="905"/>
    </row>
    <row r="1698" spans="1:11" ht="19" thickBot="1" x14ac:dyDescent="0.5">
      <c r="A1698" s="866"/>
      <c r="B1698" s="866"/>
      <c r="C1698" s="866"/>
      <c r="D1698" s="866"/>
      <c r="E1698" s="867"/>
      <c r="F1698" s="866"/>
      <c r="G1698" s="866"/>
      <c r="H1698" s="869" t="str">
        <f t="array" ref="H1698">IF(ISERROR(INDEX(גיליון3!$U$13:$X$27,MATCH('דיווח פרטני'!G1698,גיליון3!$T$13:$T$27,0),MATCH('דיווח פרטני'!C1698,גיליון3!$U$12:$X$12,0)))," ", INDEX(גיליון3!$U$13:$X$27,MATCH('דיווח פרטני'!G1698,גיליון3!$T$13:$T$27,0),MATCH('דיווח פרטני'!C1698,גיליון3!$U$12:$X$12,0)))</f>
        <v xml:space="preserve"> </v>
      </c>
      <c r="I1698" s="866"/>
      <c r="J1698" s="866"/>
      <c r="K1698" s="905"/>
    </row>
    <row r="1699" spans="1:11" ht="19" thickBot="1" x14ac:dyDescent="0.5">
      <c r="A1699" s="866"/>
      <c r="B1699" s="866"/>
      <c r="C1699" s="866"/>
      <c r="D1699" s="866"/>
      <c r="E1699" s="867"/>
      <c r="F1699" s="866"/>
      <c r="G1699" s="866"/>
      <c r="H1699" s="869" t="str">
        <f t="array" ref="H1699">IF(ISERROR(INDEX(גיליון3!$U$13:$X$27,MATCH('דיווח פרטני'!G1699,גיליון3!$T$13:$T$27,0),MATCH('דיווח פרטני'!C1699,גיליון3!$U$12:$X$12,0)))," ", INDEX(גיליון3!$U$13:$X$27,MATCH('דיווח פרטני'!G1699,גיליון3!$T$13:$T$27,0),MATCH('דיווח פרטני'!C1699,גיליון3!$U$12:$X$12,0)))</f>
        <v xml:space="preserve"> </v>
      </c>
      <c r="I1699" s="866"/>
      <c r="J1699" s="866"/>
      <c r="K1699" s="905"/>
    </row>
    <row r="1700" spans="1:11" ht="19" thickBot="1" x14ac:dyDescent="0.5">
      <c r="A1700" s="866"/>
      <c r="B1700" s="866"/>
      <c r="C1700" s="866"/>
      <c r="D1700" s="866"/>
      <c r="E1700" s="867"/>
      <c r="F1700" s="866"/>
      <c r="G1700" s="866"/>
      <c r="H1700" s="869" t="str">
        <f t="array" ref="H1700">IF(ISERROR(INDEX(גיליון3!$U$13:$X$27,MATCH('דיווח פרטני'!G1700,גיליון3!$T$13:$T$27,0),MATCH('דיווח פרטני'!C1700,גיליון3!$U$12:$X$12,0)))," ", INDEX(גיליון3!$U$13:$X$27,MATCH('דיווח פרטני'!G1700,גיליון3!$T$13:$T$27,0),MATCH('דיווח פרטני'!C1700,גיליון3!$U$12:$X$12,0)))</f>
        <v xml:space="preserve"> </v>
      </c>
      <c r="I1700" s="866"/>
      <c r="J1700" s="866"/>
      <c r="K1700" s="905"/>
    </row>
    <row r="1701" spans="1:11" ht="19" thickBot="1" x14ac:dyDescent="0.5">
      <c r="A1701" s="866"/>
      <c r="B1701" s="866"/>
      <c r="C1701" s="866"/>
      <c r="D1701" s="866"/>
      <c r="E1701" s="867"/>
      <c r="F1701" s="866"/>
      <c r="G1701" s="866"/>
      <c r="H1701" s="869" t="str">
        <f t="array" ref="H1701">IF(ISERROR(INDEX(גיליון3!$U$13:$X$27,MATCH('דיווח פרטני'!G1701,גיליון3!$T$13:$T$27,0),MATCH('דיווח פרטני'!C1701,גיליון3!$U$12:$X$12,0)))," ", INDEX(גיליון3!$U$13:$X$27,MATCH('דיווח פרטני'!G1701,גיליון3!$T$13:$T$27,0),MATCH('דיווח פרטני'!C1701,גיליון3!$U$12:$X$12,0)))</f>
        <v xml:space="preserve"> </v>
      </c>
      <c r="I1701" s="866"/>
      <c r="J1701" s="866"/>
      <c r="K1701" s="905"/>
    </row>
    <row r="1702" spans="1:11" ht="19" thickBot="1" x14ac:dyDescent="0.5">
      <c r="A1702" s="866"/>
      <c r="B1702" s="866"/>
      <c r="C1702" s="866"/>
      <c r="D1702" s="866"/>
      <c r="E1702" s="867"/>
      <c r="F1702" s="866"/>
      <c r="G1702" s="866"/>
      <c r="H1702" s="869" t="str">
        <f t="array" ref="H1702">IF(ISERROR(INDEX(גיליון3!$U$13:$X$27,MATCH('דיווח פרטני'!G1702,גיליון3!$T$13:$T$27,0),MATCH('דיווח פרטני'!C1702,גיליון3!$U$12:$X$12,0)))," ", INDEX(גיליון3!$U$13:$X$27,MATCH('דיווח פרטני'!G1702,גיליון3!$T$13:$T$27,0),MATCH('דיווח פרטני'!C1702,גיליון3!$U$12:$X$12,0)))</f>
        <v xml:space="preserve"> </v>
      </c>
      <c r="I1702" s="866"/>
      <c r="J1702" s="866"/>
      <c r="K1702" s="905"/>
    </row>
    <row r="1703" spans="1:11" ht="19" thickBot="1" x14ac:dyDescent="0.5">
      <c r="A1703" s="866"/>
      <c r="B1703" s="866"/>
      <c r="C1703" s="866"/>
      <c r="D1703" s="866"/>
      <c r="E1703" s="867"/>
      <c r="F1703" s="866"/>
      <c r="G1703" s="866"/>
      <c r="H1703" s="869" t="str">
        <f t="array" ref="H1703">IF(ISERROR(INDEX(גיליון3!$U$13:$X$27,MATCH('דיווח פרטני'!G1703,גיליון3!$T$13:$T$27,0),MATCH('דיווח פרטני'!C1703,גיליון3!$U$12:$X$12,0)))," ", INDEX(גיליון3!$U$13:$X$27,MATCH('דיווח פרטני'!G1703,גיליון3!$T$13:$T$27,0),MATCH('דיווח פרטני'!C1703,גיליון3!$U$12:$X$12,0)))</f>
        <v xml:space="preserve"> </v>
      </c>
      <c r="I1703" s="866"/>
      <c r="J1703" s="866"/>
      <c r="K1703" s="905"/>
    </row>
    <row r="1704" spans="1:11" ht="19" thickBot="1" x14ac:dyDescent="0.5">
      <c r="A1704" s="866"/>
      <c r="B1704" s="866"/>
      <c r="C1704" s="866"/>
      <c r="D1704" s="866"/>
      <c r="E1704" s="867"/>
      <c r="F1704" s="866"/>
      <c r="G1704" s="866"/>
      <c r="H1704" s="869" t="str">
        <f t="array" ref="H1704">IF(ISERROR(INDEX(גיליון3!$U$13:$X$27,MATCH('דיווח פרטני'!G1704,גיליון3!$T$13:$T$27,0),MATCH('דיווח פרטני'!C1704,גיליון3!$U$12:$X$12,0)))," ", INDEX(גיליון3!$U$13:$X$27,MATCH('דיווח פרטני'!G1704,גיליון3!$T$13:$T$27,0),MATCH('דיווח פרטני'!C1704,גיליון3!$U$12:$X$12,0)))</f>
        <v xml:space="preserve"> </v>
      </c>
      <c r="I1704" s="866"/>
      <c r="J1704" s="866"/>
      <c r="K1704" s="905"/>
    </row>
    <row r="1705" spans="1:11" ht="19" thickBot="1" x14ac:dyDescent="0.5">
      <c r="A1705" s="866"/>
      <c r="B1705" s="866"/>
      <c r="C1705" s="866"/>
      <c r="D1705" s="866"/>
      <c r="E1705" s="867"/>
      <c r="F1705" s="866"/>
      <c r="G1705" s="866"/>
      <c r="H1705" s="869" t="str">
        <f t="array" ref="H1705">IF(ISERROR(INDEX(גיליון3!$U$13:$X$27,MATCH('דיווח פרטני'!G1705,גיליון3!$T$13:$T$27,0),MATCH('דיווח פרטני'!C1705,גיליון3!$U$12:$X$12,0)))," ", INDEX(גיליון3!$U$13:$X$27,MATCH('דיווח פרטני'!G1705,גיליון3!$T$13:$T$27,0),MATCH('דיווח פרטני'!C1705,גיליון3!$U$12:$X$12,0)))</f>
        <v xml:space="preserve"> </v>
      </c>
      <c r="I1705" s="866"/>
      <c r="J1705" s="866"/>
      <c r="K1705" s="905"/>
    </row>
    <row r="1706" spans="1:11" ht="19" thickBot="1" x14ac:dyDescent="0.5">
      <c r="A1706" s="866"/>
      <c r="B1706" s="866"/>
      <c r="C1706" s="866"/>
      <c r="D1706" s="866"/>
      <c r="E1706" s="867"/>
      <c r="F1706" s="866"/>
      <c r="G1706" s="866"/>
      <c r="H1706" s="869" t="str">
        <f t="array" ref="H1706">IF(ISERROR(INDEX(גיליון3!$U$13:$X$27,MATCH('דיווח פרטני'!G1706,גיליון3!$T$13:$T$27,0),MATCH('דיווח פרטני'!C1706,גיליון3!$U$12:$X$12,0)))," ", INDEX(גיליון3!$U$13:$X$27,MATCH('דיווח פרטני'!G1706,גיליון3!$T$13:$T$27,0),MATCH('דיווח פרטני'!C1706,גיליון3!$U$12:$X$12,0)))</f>
        <v xml:space="preserve"> </v>
      </c>
      <c r="I1706" s="866"/>
      <c r="J1706" s="866"/>
      <c r="K1706" s="905"/>
    </row>
    <row r="1707" spans="1:11" ht="19" thickBot="1" x14ac:dyDescent="0.5">
      <c r="A1707" s="866"/>
      <c r="B1707" s="866"/>
      <c r="C1707" s="866"/>
      <c r="D1707" s="866"/>
      <c r="E1707" s="867"/>
      <c r="F1707" s="866"/>
      <c r="G1707" s="866"/>
      <c r="H1707" s="869" t="str">
        <f t="array" ref="H1707">IF(ISERROR(INDEX(גיליון3!$U$13:$X$27,MATCH('דיווח פרטני'!G1707,גיליון3!$T$13:$T$27,0),MATCH('דיווח פרטני'!C1707,גיליון3!$U$12:$X$12,0)))," ", INDEX(גיליון3!$U$13:$X$27,MATCH('דיווח פרטני'!G1707,גיליון3!$T$13:$T$27,0),MATCH('דיווח פרטני'!C1707,גיליון3!$U$12:$X$12,0)))</f>
        <v xml:space="preserve"> </v>
      </c>
      <c r="I1707" s="866"/>
      <c r="J1707" s="866"/>
      <c r="K1707" s="905"/>
    </row>
    <row r="1708" spans="1:11" ht="19" thickBot="1" x14ac:dyDescent="0.5">
      <c r="A1708" s="866"/>
      <c r="B1708" s="866"/>
      <c r="C1708" s="866"/>
      <c r="D1708" s="866"/>
      <c r="E1708" s="867"/>
      <c r="F1708" s="866"/>
      <c r="G1708" s="866"/>
      <c r="H1708" s="869" t="str">
        <f t="array" ref="H1708">IF(ISERROR(INDEX(גיליון3!$U$13:$X$27,MATCH('דיווח פרטני'!G1708,גיליון3!$T$13:$T$27,0),MATCH('דיווח פרטני'!C1708,גיליון3!$U$12:$X$12,0)))," ", INDEX(גיליון3!$U$13:$X$27,MATCH('דיווח פרטני'!G1708,גיליון3!$T$13:$T$27,0),MATCH('דיווח פרטני'!C1708,גיליון3!$U$12:$X$12,0)))</f>
        <v xml:space="preserve"> </v>
      </c>
      <c r="I1708" s="866"/>
      <c r="J1708" s="866"/>
      <c r="K1708" s="905"/>
    </row>
    <row r="1709" spans="1:11" ht="19" thickBot="1" x14ac:dyDescent="0.5">
      <c r="A1709" s="866"/>
      <c r="B1709" s="866"/>
      <c r="C1709" s="866"/>
      <c r="D1709" s="866"/>
      <c r="E1709" s="867"/>
      <c r="F1709" s="866"/>
      <c r="G1709" s="866"/>
      <c r="H1709" s="869" t="str">
        <f t="array" ref="H1709">IF(ISERROR(INDEX(גיליון3!$U$13:$X$27,MATCH('דיווח פרטני'!G1709,גיליון3!$T$13:$T$27,0),MATCH('דיווח פרטני'!C1709,גיליון3!$U$12:$X$12,0)))," ", INDEX(גיליון3!$U$13:$X$27,MATCH('דיווח פרטני'!G1709,גיליון3!$T$13:$T$27,0),MATCH('דיווח פרטני'!C1709,גיליון3!$U$12:$X$12,0)))</f>
        <v xml:space="preserve"> </v>
      </c>
      <c r="I1709" s="866"/>
      <c r="J1709" s="866"/>
      <c r="K1709" s="905"/>
    </row>
    <row r="1710" spans="1:11" ht="19" thickBot="1" x14ac:dyDescent="0.5">
      <c r="A1710" s="866"/>
      <c r="B1710" s="866"/>
      <c r="C1710" s="866"/>
      <c r="D1710" s="866"/>
      <c r="E1710" s="867"/>
      <c r="F1710" s="866"/>
      <c r="G1710" s="866"/>
      <c r="H1710" s="869" t="str">
        <f t="array" ref="H1710">IF(ISERROR(INDEX(גיליון3!$U$13:$X$27,MATCH('דיווח פרטני'!G1710,גיליון3!$T$13:$T$27,0),MATCH('דיווח פרטני'!C1710,גיליון3!$U$12:$X$12,0)))," ", INDEX(גיליון3!$U$13:$X$27,MATCH('דיווח פרטני'!G1710,גיליון3!$T$13:$T$27,0),MATCH('דיווח פרטני'!C1710,גיליון3!$U$12:$X$12,0)))</f>
        <v xml:space="preserve"> </v>
      </c>
      <c r="I1710" s="866"/>
      <c r="J1710" s="866"/>
      <c r="K1710" s="905"/>
    </row>
    <row r="1711" spans="1:11" ht="19" thickBot="1" x14ac:dyDescent="0.5">
      <c r="A1711" s="866"/>
      <c r="B1711" s="866"/>
      <c r="C1711" s="866"/>
      <c r="D1711" s="866"/>
      <c r="E1711" s="867"/>
      <c r="F1711" s="866"/>
      <c r="G1711" s="866"/>
      <c r="H1711" s="869" t="str">
        <f t="array" ref="H1711">IF(ISERROR(INDEX(גיליון3!$U$13:$X$27,MATCH('דיווח פרטני'!G1711,גיליון3!$T$13:$T$27,0),MATCH('דיווח פרטני'!C1711,גיליון3!$U$12:$X$12,0)))," ", INDEX(גיליון3!$U$13:$X$27,MATCH('דיווח פרטני'!G1711,גיליון3!$T$13:$T$27,0),MATCH('דיווח פרטני'!C1711,גיליון3!$U$12:$X$12,0)))</f>
        <v xml:space="preserve"> </v>
      </c>
      <c r="I1711" s="866"/>
      <c r="J1711" s="866"/>
      <c r="K1711" s="905"/>
    </row>
    <row r="1712" spans="1:11" ht="19" thickBot="1" x14ac:dyDescent="0.5">
      <c r="A1712" s="866"/>
      <c r="B1712" s="866"/>
      <c r="C1712" s="866"/>
      <c r="D1712" s="866"/>
      <c r="E1712" s="867"/>
      <c r="F1712" s="866"/>
      <c r="G1712" s="866"/>
      <c r="H1712" s="869" t="str">
        <f t="array" ref="H1712">IF(ISERROR(INDEX(גיליון3!$U$13:$X$27,MATCH('דיווח פרטני'!G1712,גיליון3!$T$13:$T$27,0),MATCH('דיווח פרטני'!C1712,גיליון3!$U$12:$X$12,0)))," ", INDEX(גיליון3!$U$13:$X$27,MATCH('דיווח פרטני'!G1712,גיליון3!$T$13:$T$27,0),MATCH('דיווח פרטני'!C1712,גיליון3!$U$12:$X$12,0)))</f>
        <v xml:space="preserve"> </v>
      </c>
      <c r="I1712" s="866"/>
      <c r="J1712" s="866"/>
      <c r="K1712" s="905"/>
    </row>
    <row r="1713" spans="1:11" ht="19" thickBot="1" x14ac:dyDescent="0.5">
      <c r="A1713" s="866"/>
      <c r="B1713" s="866"/>
      <c r="C1713" s="866"/>
      <c r="D1713" s="866"/>
      <c r="E1713" s="867"/>
      <c r="F1713" s="866"/>
      <c r="G1713" s="866"/>
      <c r="H1713" s="869" t="str">
        <f t="array" ref="H1713">IF(ISERROR(INDEX(גיליון3!$U$13:$X$27,MATCH('דיווח פרטני'!G1713,גיליון3!$T$13:$T$27,0),MATCH('דיווח פרטני'!C1713,גיליון3!$U$12:$X$12,0)))," ", INDEX(גיליון3!$U$13:$X$27,MATCH('דיווח פרטני'!G1713,גיליון3!$T$13:$T$27,0),MATCH('דיווח פרטני'!C1713,גיליון3!$U$12:$X$12,0)))</f>
        <v xml:space="preserve"> </v>
      </c>
      <c r="I1713" s="866"/>
      <c r="J1713" s="866"/>
      <c r="K1713" s="905"/>
    </row>
    <row r="1714" spans="1:11" ht="19" thickBot="1" x14ac:dyDescent="0.5">
      <c r="A1714" s="866"/>
      <c r="B1714" s="866"/>
      <c r="C1714" s="866"/>
      <c r="D1714" s="866"/>
      <c r="E1714" s="867"/>
      <c r="F1714" s="866"/>
      <c r="G1714" s="866"/>
      <c r="H1714" s="869" t="str">
        <f t="array" ref="H1714">IF(ISERROR(INDEX(גיליון3!$U$13:$X$27,MATCH('דיווח פרטני'!G1714,גיליון3!$T$13:$T$27,0),MATCH('דיווח פרטני'!C1714,גיליון3!$U$12:$X$12,0)))," ", INDEX(גיליון3!$U$13:$X$27,MATCH('דיווח פרטני'!G1714,גיליון3!$T$13:$T$27,0),MATCH('דיווח פרטני'!C1714,גיליון3!$U$12:$X$12,0)))</f>
        <v xml:space="preserve"> </v>
      </c>
      <c r="I1714" s="866"/>
      <c r="J1714" s="866"/>
      <c r="K1714" s="905"/>
    </row>
    <row r="1715" spans="1:11" ht="19" thickBot="1" x14ac:dyDescent="0.5">
      <c r="A1715" s="866"/>
      <c r="B1715" s="866"/>
      <c r="C1715" s="866"/>
      <c r="D1715" s="866"/>
      <c r="E1715" s="867"/>
      <c r="F1715" s="866"/>
      <c r="G1715" s="866"/>
      <c r="H1715" s="869" t="str">
        <f t="array" ref="H1715">IF(ISERROR(INDEX(גיליון3!$U$13:$X$27,MATCH('דיווח פרטני'!G1715,גיליון3!$T$13:$T$27,0),MATCH('דיווח פרטני'!C1715,גיליון3!$U$12:$X$12,0)))," ", INDEX(גיליון3!$U$13:$X$27,MATCH('דיווח פרטני'!G1715,גיליון3!$T$13:$T$27,0),MATCH('דיווח פרטני'!C1715,גיליון3!$U$12:$X$12,0)))</f>
        <v xml:space="preserve"> </v>
      </c>
      <c r="I1715" s="866"/>
      <c r="J1715" s="866"/>
      <c r="K1715" s="905"/>
    </row>
    <row r="1716" spans="1:11" ht="19" thickBot="1" x14ac:dyDescent="0.5">
      <c r="A1716" s="866"/>
      <c r="B1716" s="866"/>
      <c r="C1716" s="866"/>
      <c r="D1716" s="866"/>
      <c r="E1716" s="867"/>
      <c r="F1716" s="866"/>
      <c r="G1716" s="866"/>
      <c r="H1716" s="869" t="str">
        <f t="array" ref="H1716">IF(ISERROR(INDEX(גיליון3!$U$13:$X$27,MATCH('דיווח פרטני'!G1716,גיליון3!$T$13:$T$27,0),MATCH('דיווח פרטני'!C1716,גיליון3!$U$12:$X$12,0)))," ", INDEX(גיליון3!$U$13:$X$27,MATCH('דיווח פרטני'!G1716,גיליון3!$T$13:$T$27,0),MATCH('דיווח פרטני'!C1716,גיליון3!$U$12:$X$12,0)))</f>
        <v xml:space="preserve"> </v>
      </c>
      <c r="I1716" s="866"/>
      <c r="J1716" s="866"/>
      <c r="K1716" s="905"/>
    </row>
    <row r="1717" spans="1:11" ht="19" thickBot="1" x14ac:dyDescent="0.5">
      <c r="A1717" s="866"/>
      <c r="B1717" s="866"/>
      <c r="C1717" s="866"/>
      <c r="D1717" s="866"/>
      <c r="E1717" s="867"/>
      <c r="F1717" s="866"/>
      <c r="G1717" s="866"/>
      <c r="H1717" s="869" t="str">
        <f t="array" ref="H1717">IF(ISERROR(INDEX(גיליון3!$U$13:$X$27,MATCH('דיווח פרטני'!G1717,גיליון3!$T$13:$T$27,0),MATCH('דיווח פרטני'!C1717,גיליון3!$U$12:$X$12,0)))," ", INDEX(גיליון3!$U$13:$X$27,MATCH('דיווח פרטני'!G1717,גיליון3!$T$13:$T$27,0),MATCH('דיווח פרטני'!C1717,גיליון3!$U$12:$X$12,0)))</f>
        <v xml:space="preserve"> </v>
      </c>
      <c r="I1717" s="866"/>
      <c r="J1717" s="866"/>
      <c r="K1717" s="905"/>
    </row>
    <row r="1718" spans="1:11" ht="19" thickBot="1" x14ac:dyDescent="0.5">
      <c r="A1718" s="866"/>
      <c r="B1718" s="866"/>
      <c r="C1718" s="866"/>
      <c r="D1718" s="866"/>
      <c r="E1718" s="867"/>
      <c r="F1718" s="866"/>
      <c r="G1718" s="866"/>
      <c r="H1718" s="869" t="str">
        <f t="array" ref="H1718">IF(ISERROR(INDEX(גיליון3!$U$13:$X$27,MATCH('דיווח פרטני'!G1718,גיליון3!$T$13:$T$27,0),MATCH('דיווח פרטני'!C1718,גיליון3!$U$12:$X$12,0)))," ", INDEX(גיליון3!$U$13:$X$27,MATCH('דיווח פרטני'!G1718,גיליון3!$T$13:$T$27,0),MATCH('דיווח פרטני'!C1718,גיליון3!$U$12:$X$12,0)))</f>
        <v xml:space="preserve"> </v>
      </c>
      <c r="I1718" s="866"/>
      <c r="J1718" s="866"/>
      <c r="K1718" s="905"/>
    </row>
    <row r="1719" spans="1:11" ht="19" thickBot="1" x14ac:dyDescent="0.5">
      <c r="A1719" s="866"/>
      <c r="B1719" s="866"/>
      <c r="C1719" s="866"/>
      <c r="D1719" s="866"/>
      <c r="E1719" s="867"/>
      <c r="F1719" s="866"/>
      <c r="G1719" s="866"/>
      <c r="H1719" s="869" t="str">
        <f t="array" ref="H1719">IF(ISERROR(INDEX(גיליון3!$U$13:$X$27,MATCH('דיווח פרטני'!G1719,גיליון3!$T$13:$T$27,0),MATCH('דיווח פרטני'!C1719,גיליון3!$U$12:$X$12,0)))," ", INDEX(גיליון3!$U$13:$X$27,MATCH('דיווח פרטני'!G1719,גיליון3!$T$13:$T$27,0),MATCH('דיווח פרטני'!C1719,גיליון3!$U$12:$X$12,0)))</f>
        <v xml:space="preserve"> </v>
      </c>
      <c r="I1719" s="866"/>
      <c r="J1719" s="866"/>
      <c r="K1719" s="905"/>
    </row>
    <row r="1720" spans="1:11" ht="19" thickBot="1" x14ac:dyDescent="0.5">
      <c r="A1720" s="866"/>
      <c r="B1720" s="866"/>
      <c r="C1720" s="866"/>
      <c r="D1720" s="866"/>
      <c r="E1720" s="867"/>
      <c r="F1720" s="866"/>
      <c r="G1720" s="866"/>
      <c r="H1720" s="869" t="str">
        <f t="array" ref="H1720">IF(ISERROR(INDEX(גיליון3!$U$13:$X$27,MATCH('דיווח פרטני'!G1720,גיליון3!$T$13:$T$27,0),MATCH('דיווח פרטני'!C1720,גיליון3!$U$12:$X$12,0)))," ", INDEX(גיליון3!$U$13:$X$27,MATCH('דיווח פרטני'!G1720,גיליון3!$T$13:$T$27,0),MATCH('דיווח פרטני'!C1720,גיליון3!$U$12:$X$12,0)))</f>
        <v xml:space="preserve"> </v>
      </c>
      <c r="I1720" s="866"/>
      <c r="J1720" s="866"/>
      <c r="K1720" s="905"/>
    </row>
    <row r="1721" spans="1:11" ht="19" thickBot="1" x14ac:dyDescent="0.5">
      <c r="A1721" s="866"/>
      <c r="B1721" s="866"/>
      <c r="C1721" s="866"/>
      <c r="D1721" s="866"/>
      <c r="E1721" s="867"/>
      <c r="F1721" s="866"/>
      <c r="G1721" s="866"/>
      <c r="H1721" s="869" t="str">
        <f t="array" ref="H1721">IF(ISERROR(INDEX(גיליון3!$U$13:$X$27,MATCH('דיווח פרטני'!G1721,גיליון3!$T$13:$T$27,0),MATCH('דיווח פרטני'!C1721,גיליון3!$U$12:$X$12,0)))," ", INDEX(גיליון3!$U$13:$X$27,MATCH('דיווח פרטני'!G1721,גיליון3!$T$13:$T$27,0),MATCH('דיווח פרטני'!C1721,גיליון3!$U$12:$X$12,0)))</f>
        <v xml:space="preserve"> </v>
      </c>
      <c r="I1721" s="866"/>
      <c r="J1721" s="866"/>
      <c r="K1721" s="905"/>
    </row>
    <row r="1722" spans="1:11" ht="19" thickBot="1" x14ac:dyDescent="0.5">
      <c r="A1722" s="866"/>
      <c r="B1722" s="866"/>
      <c r="C1722" s="866"/>
      <c r="D1722" s="866"/>
      <c r="E1722" s="867"/>
      <c r="F1722" s="866"/>
      <c r="G1722" s="866"/>
      <c r="H1722" s="869" t="str">
        <f t="array" ref="H1722">IF(ISERROR(INDEX(גיליון3!$U$13:$X$27,MATCH('דיווח פרטני'!G1722,גיליון3!$T$13:$T$27,0),MATCH('דיווח פרטני'!C1722,גיליון3!$U$12:$X$12,0)))," ", INDEX(גיליון3!$U$13:$X$27,MATCH('דיווח פרטני'!G1722,גיליון3!$T$13:$T$27,0),MATCH('דיווח פרטני'!C1722,גיליון3!$U$12:$X$12,0)))</f>
        <v xml:space="preserve"> </v>
      </c>
      <c r="I1722" s="866"/>
      <c r="J1722" s="866"/>
      <c r="K1722" s="905"/>
    </row>
    <row r="1723" spans="1:11" ht="19" thickBot="1" x14ac:dyDescent="0.5">
      <c r="A1723" s="866"/>
      <c r="B1723" s="866"/>
      <c r="C1723" s="866"/>
      <c r="D1723" s="866"/>
      <c r="E1723" s="867"/>
      <c r="F1723" s="866"/>
      <c r="G1723" s="866"/>
      <c r="H1723" s="869" t="str">
        <f t="array" ref="H1723">IF(ISERROR(INDEX(גיליון3!$U$13:$X$27,MATCH('דיווח פרטני'!G1723,גיליון3!$T$13:$T$27,0),MATCH('דיווח פרטני'!C1723,גיליון3!$U$12:$X$12,0)))," ", INDEX(גיליון3!$U$13:$X$27,MATCH('דיווח פרטני'!G1723,גיליון3!$T$13:$T$27,0),MATCH('דיווח פרטני'!C1723,גיליון3!$U$12:$X$12,0)))</f>
        <v xml:space="preserve"> </v>
      </c>
      <c r="I1723" s="866"/>
      <c r="J1723" s="866"/>
      <c r="K1723" s="905"/>
    </row>
    <row r="1724" spans="1:11" ht="19" thickBot="1" x14ac:dyDescent="0.5">
      <c r="A1724" s="866"/>
      <c r="B1724" s="866"/>
      <c r="C1724" s="866"/>
      <c r="D1724" s="866"/>
      <c r="E1724" s="867"/>
      <c r="F1724" s="866"/>
      <c r="G1724" s="866"/>
      <c r="H1724" s="869" t="str">
        <f t="array" ref="H1724">IF(ISERROR(INDEX(גיליון3!$U$13:$X$27,MATCH('דיווח פרטני'!G1724,גיליון3!$T$13:$T$27,0),MATCH('דיווח פרטני'!C1724,גיליון3!$U$12:$X$12,0)))," ", INDEX(גיליון3!$U$13:$X$27,MATCH('דיווח פרטני'!G1724,גיליון3!$T$13:$T$27,0),MATCH('דיווח פרטני'!C1724,גיליון3!$U$12:$X$12,0)))</f>
        <v xml:space="preserve"> </v>
      </c>
      <c r="I1724" s="866"/>
      <c r="J1724" s="866"/>
      <c r="K1724" s="905"/>
    </row>
    <row r="1725" spans="1:11" ht="19" thickBot="1" x14ac:dyDescent="0.5">
      <c r="A1725" s="866"/>
      <c r="B1725" s="866"/>
      <c r="C1725" s="866"/>
      <c r="D1725" s="866"/>
      <c r="E1725" s="867"/>
      <c r="F1725" s="866"/>
      <c r="G1725" s="866"/>
      <c r="H1725" s="869" t="str">
        <f t="array" ref="H1725">IF(ISERROR(INDEX(גיליון3!$U$13:$X$27,MATCH('דיווח פרטני'!G1725,גיליון3!$T$13:$T$27,0),MATCH('דיווח פרטני'!C1725,גיליון3!$U$12:$X$12,0)))," ", INDEX(גיליון3!$U$13:$X$27,MATCH('דיווח פרטני'!G1725,גיליון3!$T$13:$T$27,0),MATCH('דיווח פרטני'!C1725,גיליון3!$U$12:$X$12,0)))</f>
        <v xml:space="preserve"> </v>
      </c>
      <c r="I1725" s="866"/>
      <c r="J1725" s="866"/>
      <c r="K1725" s="905"/>
    </row>
    <row r="1726" spans="1:11" ht="19" thickBot="1" x14ac:dyDescent="0.5">
      <c r="A1726" s="866"/>
      <c r="B1726" s="866"/>
      <c r="C1726" s="866"/>
      <c r="D1726" s="866"/>
      <c r="E1726" s="867"/>
      <c r="F1726" s="866"/>
      <c r="G1726" s="866"/>
      <c r="H1726" s="869" t="str">
        <f t="array" ref="H1726">IF(ISERROR(INDEX(גיליון3!$U$13:$X$27,MATCH('דיווח פרטני'!G1726,גיליון3!$T$13:$T$27,0),MATCH('דיווח פרטני'!C1726,גיליון3!$U$12:$X$12,0)))," ", INDEX(גיליון3!$U$13:$X$27,MATCH('דיווח פרטני'!G1726,גיליון3!$T$13:$T$27,0),MATCH('דיווח פרטני'!C1726,גיליון3!$U$12:$X$12,0)))</f>
        <v xml:space="preserve"> </v>
      </c>
      <c r="I1726" s="866"/>
      <c r="J1726" s="866"/>
      <c r="K1726" s="905"/>
    </row>
    <row r="1727" spans="1:11" ht="19" thickBot="1" x14ac:dyDescent="0.5">
      <c r="A1727" s="866"/>
      <c r="B1727" s="866"/>
      <c r="C1727" s="866"/>
      <c r="D1727" s="866"/>
      <c r="E1727" s="867"/>
      <c r="F1727" s="866"/>
      <c r="G1727" s="866"/>
      <c r="H1727" s="869" t="str">
        <f t="array" ref="H1727">IF(ISERROR(INDEX(גיליון3!$U$13:$X$27,MATCH('דיווח פרטני'!G1727,גיליון3!$T$13:$T$27,0),MATCH('דיווח פרטני'!C1727,גיליון3!$U$12:$X$12,0)))," ", INDEX(גיליון3!$U$13:$X$27,MATCH('דיווח פרטני'!G1727,גיליון3!$T$13:$T$27,0),MATCH('דיווח פרטני'!C1727,גיליון3!$U$12:$X$12,0)))</f>
        <v xml:space="preserve"> </v>
      </c>
      <c r="I1727" s="866"/>
      <c r="J1727" s="866"/>
      <c r="K1727" s="905"/>
    </row>
    <row r="1728" spans="1:11" ht="19" thickBot="1" x14ac:dyDescent="0.5">
      <c r="A1728" s="866"/>
      <c r="B1728" s="866"/>
      <c r="C1728" s="866"/>
      <c r="D1728" s="866"/>
      <c r="E1728" s="867"/>
      <c r="F1728" s="866"/>
      <c r="G1728" s="866"/>
      <c r="H1728" s="869" t="str">
        <f t="array" ref="H1728">IF(ISERROR(INDEX(גיליון3!$U$13:$X$27,MATCH('דיווח פרטני'!G1728,גיליון3!$T$13:$T$27,0),MATCH('דיווח פרטני'!C1728,גיליון3!$U$12:$X$12,0)))," ", INDEX(גיליון3!$U$13:$X$27,MATCH('דיווח פרטני'!G1728,גיליון3!$T$13:$T$27,0),MATCH('דיווח פרטני'!C1728,גיליון3!$U$12:$X$12,0)))</f>
        <v xml:space="preserve"> </v>
      </c>
      <c r="I1728" s="866"/>
      <c r="J1728" s="866"/>
      <c r="K1728" s="905"/>
    </row>
    <row r="1729" spans="1:11" ht="19" thickBot="1" x14ac:dyDescent="0.5">
      <c r="A1729" s="866"/>
      <c r="B1729" s="866"/>
      <c r="C1729" s="866"/>
      <c r="D1729" s="866"/>
      <c r="E1729" s="867"/>
      <c r="F1729" s="866"/>
      <c r="G1729" s="866"/>
      <c r="H1729" s="869" t="str">
        <f t="array" ref="H1729">IF(ISERROR(INDEX(גיליון3!$U$13:$X$27,MATCH('דיווח פרטני'!G1729,גיליון3!$T$13:$T$27,0),MATCH('דיווח פרטני'!C1729,גיליון3!$U$12:$X$12,0)))," ", INDEX(גיליון3!$U$13:$X$27,MATCH('דיווח פרטני'!G1729,גיליון3!$T$13:$T$27,0),MATCH('דיווח פרטני'!C1729,גיליון3!$U$12:$X$12,0)))</f>
        <v xml:space="preserve"> </v>
      </c>
      <c r="I1729" s="866"/>
      <c r="J1729" s="866"/>
      <c r="K1729" s="905"/>
    </row>
    <row r="1730" spans="1:11" ht="19" thickBot="1" x14ac:dyDescent="0.5">
      <c r="A1730" s="866"/>
      <c r="B1730" s="866"/>
      <c r="C1730" s="866"/>
      <c r="D1730" s="866"/>
      <c r="E1730" s="867"/>
      <c r="F1730" s="866"/>
      <c r="G1730" s="866"/>
      <c r="H1730" s="869" t="str">
        <f t="array" ref="H1730">IF(ISERROR(INDEX(גיליון3!$U$13:$X$27,MATCH('דיווח פרטני'!G1730,גיליון3!$T$13:$T$27,0),MATCH('דיווח פרטני'!C1730,גיליון3!$U$12:$X$12,0)))," ", INDEX(גיליון3!$U$13:$X$27,MATCH('דיווח פרטני'!G1730,גיליון3!$T$13:$T$27,0),MATCH('דיווח פרטני'!C1730,גיליון3!$U$12:$X$12,0)))</f>
        <v xml:space="preserve"> </v>
      </c>
      <c r="I1730" s="866"/>
      <c r="J1730" s="866"/>
      <c r="K1730" s="905"/>
    </row>
    <row r="1731" spans="1:11" ht="19" thickBot="1" x14ac:dyDescent="0.5">
      <c r="A1731" s="866"/>
      <c r="B1731" s="866"/>
      <c r="C1731" s="866"/>
      <c r="D1731" s="866"/>
      <c r="E1731" s="867"/>
      <c r="F1731" s="866"/>
      <c r="G1731" s="866"/>
      <c r="H1731" s="869" t="str">
        <f t="array" ref="H1731">IF(ISERROR(INDEX(גיליון3!$U$13:$X$27,MATCH('דיווח פרטני'!G1731,גיליון3!$T$13:$T$27,0),MATCH('דיווח פרטני'!C1731,גיליון3!$U$12:$X$12,0)))," ", INDEX(גיליון3!$U$13:$X$27,MATCH('דיווח פרטני'!G1731,גיליון3!$T$13:$T$27,0),MATCH('דיווח פרטני'!C1731,גיליון3!$U$12:$X$12,0)))</f>
        <v xml:space="preserve"> </v>
      </c>
      <c r="I1731" s="866"/>
      <c r="J1731" s="866"/>
      <c r="K1731" s="905"/>
    </row>
    <row r="1732" spans="1:11" ht="19" thickBot="1" x14ac:dyDescent="0.5">
      <c r="A1732" s="866"/>
      <c r="B1732" s="866"/>
      <c r="C1732" s="866"/>
      <c r="D1732" s="866"/>
      <c r="E1732" s="867"/>
      <c r="F1732" s="866"/>
      <c r="G1732" s="866"/>
      <c r="H1732" s="869" t="str">
        <f t="array" ref="H1732">IF(ISERROR(INDEX(גיליון3!$U$13:$X$27,MATCH('דיווח פרטני'!G1732,גיליון3!$T$13:$T$27,0),MATCH('דיווח פרטני'!C1732,גיליון3!$U$12:$X$12,0)))," ", INDEX(גיליון3!$U$13:$X$27,MATCH('דיווח פרטני'!G1732,גיליון3!$T$13:$T$27,0),MATCH('דיווח פרטני'!C1732,גיליון3!$U$12:$X$12,0)))</f>
        <v xml:space="preserve"> </v>
      </c>
      <c r="I1732" s="866"/>
      <c r="J1732" s="866"/>
      <c r="K1732" s="905"/>
    </row>
    <row r="1733" spans="1:11" ht="19" thickBot="1" x14ac:dyDescent="0.5">
      <c r="A1733" s="866"/>
      <c r="B1733" s="866"/>
      <c r="C1733" s="866"/>
      <c r="D1733" s="866"/>
      <c r="E1733" s="867"/>
      <c r="F1733" s="866"/>
      <c r="G1733" s="866"/>
      <c r="H1733" s="869" t="str">
        <f t="array" ref="H1733">IF(ISERROR(INDEX(גיליון3!$U$13:$X$27,MATCH('דיווח פרטני'!G1733,גיליון3!$T$13:$T$27,0),MATCH('דיווח פרטני'!C1733,גיליון3!$U$12:$X$12,0)))," ", INDEX(גיליון3!$U$13:$X$27,MATCH('דיווח פרטני'!G1733,גיליון3!$T$13:$T$27,0),MATCH('דיווח פרטני'!C1733,גיליון3!$U$12:$X$12,0)))</f>
        <v xml:space="preserve"> </v>
      </c>
      <c r="I1733" s="866"/>
      <c r="J1733" s="866"/>
      <c r="K1733" s="905"/>
    </row>
    <row r="1734" spans="1:11" ht="19" thickBot="1" x14ac:dyDescent="0.5">
      <c r="A1734" s="866"/>
      <c r="B1734" s="866"/>
      <c r="C1734" s="866"/>
      <c r="D1734" s="866"/>
      <c r="E1734" s="867"/>
      <c r="F1734" s="866"/>
      <c r="G1734" s="866"/>
      <c r="H1734" s="869" t="str">
        <f t="array" ref="H1734">IF(ISERROR(INDEX(גיליון3!$U$13:$X$27,MATCH('דיווח פרטני'!G1734,גיליון3!$T$13:$T$27,0),MATCH('דיווח פרטני'!C1734,גיליון3!$U$12:$X$12,0)))," ", INDEX(גיליון3!$U$13:$X$27,MATCH('דיווח פרטני'!G1734,גיליון3!$T$13:$T$27,0),MATCH('דיווח פרטני'!C1734,גיליון3!$U$12:$X$12,0)))</f>
        <v xml:space="preserve"> </v>
      </c>
      <c r="I1734" s="866"/>
      <c r="J1734" s="866"/>
      <c r="K1734" s="905"/>
    </row>
    <row r="1735" spans="1:11" ht="19" thickBot="1" x14ac:dyDescent="0.5">
      <c r="A1735" s="866"/>
      <c r="B1735" s="866"/>
      <c r="C1735" s="866"/>
      <c r="D1735" s="866"/>
      <c r="E1735" s="867"/>
      <c r="F1735" s="866"/>
      <c r="G1735" s="866"/>
      <c r="H1735" s="869" t="str">
        <f t="array" ref="H1735">IF(ISERROR(INDEX(גיליון3!$U$13:$X$27,MATCH('דיווח פרטני'!G1735,גיליון3!$T$13:$T$27,0),MATCH('דיווח פרטני'!C1735,גיליון3!$U$12:$X$12,0)))," ", INDEX(גיליון3!$U$13:$X$27,MATCH('דיווח פרטני'!G1735,גיליון3!$T$13:$T$27,0),MATCH('דיווח פרטני'!C1735,גיליון3!$U$12:$X$12,0)))</f>
        <v xml:space="preserve"> </v>
      </c>
      <c r="I1735" s="866"/>
      <c r="J1735" s="866"/>
      <c r="K1735" s="905"/>
    </row>
    <row r="1736" spans="1:11" ht="19" thickBot="1" x14ac:dyDescent="0.5">
      <c r="A1736" s="866"/>
      <c r="B1736" s="866"/>
      <c r="C1736" s="866"/>
      <c r="D1736" s="866"/>
      <c r="E1736" s="867"/>
      <c r="F1736" s="866"/>
      <c r="G1736" s="866"/>
      <c r="H1736" s="869" t="str">
        <f t="array" ref="H1736">IF(ISERROR(INDEX(גיליון3!$U$13:$X$27,MATCH('דיווח פרטני'!G1736,גיליון3!$T$13:$T$27,0),MATCH('דיווח פרטני'!C1736,גיליון3!$U$12:$X$12,0)))," ", INDEX(גיליון3!$U$13:$X$27,MATCH('דיווח פרטני'!G1736,גיליון3!$T$13:$T$27,0),MATCH('דיווח פרטני'!C1736,גיליון3!$U$12:$X$12,0)))</f>
        <v xml:space="preserve"> </v>
      </c>
      <c r="I1736" s="866"/>
      <c r="J1736" s="866"/>
      <c r="K1736" s="905"/>
    </row>
    <row r="1737" spans="1:11" ht="19" thickBot="1" x14ac:dyDescent="0.5">
      <c r="A1737" s="866"/>
      <c r="B1737" s="866"/>
      <c r="C1737" s="866"/>
      <c r="D1737" s="866"/>
      <c r="E1737" s="867"/>
      <c r="F1737" s="866"/>
      <c r="G1737" s="866"/>
      <c r="H1737" s="869" t="str">
        <f t="array" ref="H1737">IF(ISERROR(INDEX(גיליון3!$U$13:$X$27,MATCH('דיווח פרטני'!G1737,גיליון3!$T$13:$T$27,0),MATCH('דיווח פרטני'!C1737,גיליון3!$U$12:$X$12,0)))," ", INDEX(גיליון3!$U$13:$X$27,MATCH('דיווח פרטני'!G1737,גיליון3!$T$13:$T$27,0),MATCH('דיווח פרטני'!C1737,גיליון3!$U$12:$X$12,0)))</f>
        <v xml:space="preserve"> </v>
      </c>
      <c r="I1737" s="866"/>
      <c r="J1737" s="866"/>
      <c r="K1737" s="905"/>
    </row>
    <row r="1738" spans="1:11" ht="19" thickBot="1" x14ac:dyDescent="0.5">
      <c r="A1738" s="866"/>
      <c r="B1738" s="866"/>
      <c r="C1738" s="866"/>
      <c r="D1738" s="866"/>
      <c r="E1738" s="867"/>
      <c r="F1738" s="866"/>
      <c r="G1738" s="866"/>
      <c r="H1738" s="869" t="str">
        <f t="array" ref="H1738">IF(ISERROR(INDEX(גיליון3!$U$13:$X$27,MATCH('דיווח פרטני'!G1738,גיליון3!$T$13:$T$27,0),MATCH('דיווח פרטני'!C1738,גיליון3!$U$12:$X$12,0)))," ", INDEX(גיליון3!$U$13:$X$27,MATCH('דיווח פרטני'!G1738,גיליון3!$T$13:$T$27,0),MATCH('דיווח פרטני'!C1738,גיליון3!$U$12:$X$12,0)))</f>
        <v xml:space="preserve"> </v>
      </c>
      <c r="I1738" s="866"/>
      <c r="J1738" s="866"/>
      <c r="K1738" s="905"/>
    </row>
    <row r="1739" spans="1:11" ht="19" thickBot="1" x14ac:dyDescent="0.5">
      <c r="A1739" s="866"/>
      <c r="B1739" s="866"/>
      <c r="C1739" s="866"/>
      <c r="D1739" s="866"/>
      <c r="E1739" s="867"/>
      <c r="F1739" s="866"/>
      <c r="G1739" s="866"/>
      <c r="H1739" s="869" t="str">
        <f t="array" ref="H1739">IF(ISERROR(INDEX(גיליון3!$U$13:$X$27,MATCH('דיווח פרטני'!G1739,גיליון3!$T$13:$T$27,0),MATCH('דיווח פרטני'!C1739,גיליון3!$U$12:$X$12,0)))," ", INDEX(גיליון3!$U$13:$X$27,MATCH('דיווח פרטני'!G1739,גיליון3!$T$13:$T$27,0),MATCH('דיווח פרטני'!C1739,גיליון3!$U$12:$X$12,0)))</f>
        <v xml:space="preserve"> </v>
      </c>
      <c r="I1739" s="866"/>
      <c r="J1739" s="866"/>
      <c r="K1739" s="905"/>
    </row>
    <row r="1740" spans="1:11" ht="19" thickBot="1" x14ac:dyDescent="0.5">
      <c r="A1740" s="866"/>
      <c r="B1740" s="866"/>
      <c r="C1740" s="866"/>
      <c r="D1740" s="866"/>
      <c r="E1740" s="867"/>
      <c r="F1740" s="866"/>
      <c r="G1740" s="866"/>
      <c r="H1740" s="869" t="str">
        <f t="array" ref="H1740">IF(ISERROR(INDEX(גיליון3!$U$13:$X$27,MATCH('דיווח פרטני'!G1740,גיליון3!$T$13:$T$27,0),MATCH('דיווח פרטני'!C1740,גיליון3!$U$12:$X$12,0)))," ", INDEX(גיליון3!$U$13:$X$27,MATCH('דיווח פרטני'!G1740,גיליון3!$T$13:$T$27,0),MATCH('דיווח פרטני'!C1740,גיליון3!$U$12:$X$12,0)))</f>
        <v xml:space="preserve"> </v>
      </c>
      <c r="I1740" s="866"/>
      <c r="J1740" s="866"/>
      <c r="K1740" s="905"/>
    </row>
    <row r="1741" spans="1:11" ht="19" thickBot="1" x14ac:dyDescent="0.5">
      <c r="A1741" s="866"/>
      <c r="B1741" s="866"/>
      <c r="C1741" s="866"/>
      <c r="D1741" s="866"/>
      <c r="E1741" s="867"/>
      <c r="F1741" s="866"/>
      <c r="G1741" s="866"/>
      <c r="H1741" s="869" t="str">
        <f t="array" ref="H1741">IF(ISERROR(INDEX(גיליון3!$U$13:$X$27,MATCH('דיווח פרטני'!G1741,גיליון3!$T$13:$T$27,0),MATCH('דיווח פרטני'!C1741,גיליון3!$U$12:$X$12,0)))," ", INDEX(גיליון3!$U$13:$X$27,MATCH('דיווח פרטני'!G1741,גיליון3!$T$13:$T$27,0),MATCH('דיווח פרטני'!C1741,גיליון3!$U$12:$X$12,0)))</f>
        <v xml:space="preserve"> </v>
      </c>
      <c r="I1741" s="866"/>
      <c r="J1741" s="866"/>
      <c r="K1741" s="905"/>
    </row>
    <row r="1742" spans="1:11" ht="19" thickBot="1" x14ac:dyDescent="0.5">
      <c r="A1742" s="866"/>
      <c r="B1742" s="866"/>
      <c r="C1742" s="866"/>
      <c r="D1742" s="866"/>
      <c r="E1742" s="867"/>
      <c r="F1742" s="866"/>
      <c r="G1742" s="866"/>
      <c r="H1742" s="869" t="str">
        <f t="array" ref="H1742">IF(ISERROR(INDEX(גיליון3!$U$13:$X$27,MATCH('דיווח פרטני'!G1742,גיליון3!$T$13:$T$27,0),MATCH('דיווח פרטני'!C1742,גיליון3!$U$12:$X$12,0)))," ", INDEX(גיליון3!$U$13:$X$27,MATCH('דיווח פרטני'!G1742,גיליון3!$T$13:$T$27,0),MATCH('דיווח פרטני'!C1742,גיליון3!$U$12:$X$12,0)))</f>
        <v xml:space="preserve"> </v>
      </c>
      <c r="I1742" s="866"/>
      <c r="J1742" s="866"/>
      <c r="K1742" s="905"/>
    </row>
    <row r="1743" spans="1:11" ht="19" thickBot="1" x14ac:dyDescent="0.5">
      <c r="A1743" s="866"/>
      <c r="B1743" s="866"/>
      <c r="C1743" s="866"/>
      <c r="D1743" s="866"/>
      <c r="E1743" s="867"/>
      <c r="F1743" s="866"/>
      <c r="G1743" s="866"/>
      <c r="H1743" s="869" t="str">
        <f t="array" ref="H1743">IF(ISERROR(INDEX(גיליון3!$U$13:$X$27,MATCH('דיווח פרטני'!G1743,גיליון3!$T$13:$T$27,0),MATCH('דיווח פרטני'!C1743,גיליון3!$U$12:$X$12,0)))," ", INDEX(גיליון3!$U$13:$X$27,MATCH('דיווח פרטני'!G1743,גיליון3!$T$13:$T$27,0),MATCH('דיווח פרטני'!C1743,גיליון3!$U$12:$X$12,0)))</f>
        <v xml:space="preserve"> </v>
      </c>
      <c r="I1743" s="866"/>
      <c r="J1743" s="866"/>
      <c r="K1743" s="905"/>
    </row>
    <row r="1744" spans="1:11" ht="19" thickBot="1" x14ac:dyDescent="0.5">
      <c r="A1744" s="866"/>
      <c r="B1744" s="866"/>
      <c r="C1744" s="866"/>
      <c r="D1744" s="866"/>
      <c r="E1744" s="867"/>
      <c r="F1744" s="866"/>
      <c r="G1744" s="866"/>
      <c r="H1744" s="869" t="str">
        <f t="array" ref="H1744">IF(ISERROR(INDEX(גיליון3!$U$13:$X$27,MATCH('דיווח פרטני'!G1744,גיליון3!$T$13:$T$27,0),MATCH('דיווח פרטני'!C1744,גיליון3!$U$12:$X$12,0)))," ", INDEX(גיליון3!$U$13:$X$27,MATCH('דיווח פרטני'!G1744,גיליון3!$T$13:$T$27,0),MATCH('דיווח פרטני'!C1744,גיליון3!$U$12:$X$12,0)))</f>
        <v xml:space="preserve"> </v>
      </c>
      <c r="I1744" s="866"/>
      <c r="J1744" s="866"/>
      <c r="K1744" s="905"/>
    </row>
    <row r="1745" spans="1:11" ht="19" thickBot="1" x14ac:dyDescent="0.5">
      <c r="A1745" s="866"/>
      <c r="B1745" s="866"/>
      <c r="C1745" s="866"/>
      <c r="D1745" s="866"/>
      <c r="E1745" s="867"/>
      <c r="F1745" s="866"/>
      <c r="G1745" s="866"/>
      <c r="H1745" s="869" t="str">
        <f t="array" ref="H1745">IF(ISERROR(INDEX(גיליון3!$U$13:$X$27,MATCH('דיווח פרטני'!G1745,גיליון3!$T$13:$T$27,0),MATCH('דיווח פרטני'!C1745,גיליון3!$U$12:$X$12,0)))," ", INDEX(גיליון3!$U$13:$X$27,MATCH('דיווח פרטני'!G1745,גיליון3!$T$13:$T$27,0),MATCH('דיווח פרטני'!C1745,גיליון3!$U$12:$X$12,0)))</f>
        <v xml:space="preserve"> </v>
      </c>
      <c r="I1745" s="866"/>
      <c r="J1745" s="866"/>
      <c r="K1745" s="905"/>
    </row>
    <row r="1746" spans="1:11" ht="19" thickBot="1" x14ac:dyDescent="0.5">
      <c r="A1746" s="866"/>
      <c r="B1746" s="866"/>
      <c r="C1746" s="866"/>
      <c r="D1746" s="866"/>
      <c r="E1746" s="867"/>
      <c r="F1746" s="866"/>
      <c r="G1746" s="866"/>
      <c r="H1746" s="869" t="str">
        <f t="array" ref="H1746">IF(ISERROR(INDEX(גיליון3!$U$13:$X$27,MATCH('דיווח פרטני'!G1746,גיליון3!$T$13:$T$27,0),MATCH('דיווח פרטני'!C1746,גיליון3!$U$12:$X$12,0)))," ", INDEX(גיליון3!$U$13:$X$27,MATCH('דיווח פרטני'!G1746,גיליון3!$T$13:$T$27,0),MATCH('דיווח פרטני'!C1746,גיליון3!$U$12:$X$12,0)))</f>
        <v xml:space="preserve"> </v>
      </c>
      <c r="I1746" s="866"/>
      <c r="J1746" s="866"/>
      <c r="K1746" s="905"/>
    </row>
    <row r="1747" spans="1:11" ht="19" thickBot="1" x14ac:dyDescent="0.5">
      <c r="A1747" s="866"/>
      <c r="B1747" s="866"/>
      <c r="C1747" s="866"/>
      <c r="D1747" s="866"/>
      <c r="E1747" s="867"/>
      <c r="F1747" s="866"/>
      <c r="G1747" s="866"/>
      <c r="H1747" s="869" t="str">
        <f t="array" ref="H1747">IF(ISERROR(INDEX(גיליון3!$U$13:$X$27,MATCH('דיווח פרטני'!G1747,גיליון3!$T$13:$T$27,0),MATCH('דיווח פרטני'!C1747,גיליון3!$U$12:$X$12,0)))," ", INDEX(גיליון3!$U$13:$X$27,MATCH('דיווח פרטני'!G1747,גיליון3!$T$13:$T$27,0),MATCH('דיווח פרטני'!C1747,גיליון3!$U$12:$X$12,0)))</f>
        <v xml:space="preserve"> </v>
      </c>
      <c r="I1747" s="866"/>
      <c r="J1747" s="866"/>
      <c r="K1747" s="905"/>
    </row>
    <row r="1748" spans="1:11" ht="19" thickBot="1" x14ac:dyDescent="0.5">
      <c r="A1748" s="866"/>
      <c r="B1748" s="866"/>
      <c r="C1748" s="866"/>
      <c r="D1748" s="866"/>
      <c r="E1748" s="867"/>
      <c r="F1748" s="866"/>
      <c r="G1748" s="866"/>
      <c r="H1748" s="869" t="str">
        <f t="array" ref="H1748">IF(ISERROR(INDEX(גיליון3!$U$13:$X$27,MATCH('דיווח פרטני'!G1748,גיליון3!$T$13:$T$27,0),MATCH('דיווח פרטני'!C1748,גיליון3!$U$12:$X$12,0)))," ", INDEX(גיליון3!$U$13:$X$27,MATCH('דיווח פרטני'!G1748,גיליון3!$T$13:$T$27,0),MATCH('דיווח פרטני'!C1748,גיליון3!$U$12:$X$12,0)))</f>
        <v xml:space="preserve"> </v>
      </c>
      <c r="I1748" s="866"/>
      <c r="J1748" s="866"/>
      <c r="K1748" s="905"/>
    </row>
    <row r="1749" spans="1:11" ht="19" thickBot="1" x14ac:dyDescent="0.5">
      <c r="A1749" s="866"/>
      <c r="B1749" s="866"/>
      <c r="C1749" s="866"/>
      <c r="D1749" s="866"/>
      <c r="E1749" s="867"/>
      <c r="F1749" s="866"/>
      <c r="G1749" s="866"/>
      <c r="H1749" s="869" t="str">
        <f t="array" ref="H1749">IF(ISERROR(INDEX(גיליון3!$U$13:$X$27,MATCH('דיווח פרטני'!G1749,גיליון3!$T$13:$T$27,0),MATCH('דיווח פרטני'!C1749,גיליון3!$U$12:$X$12,0)))," ", INDEX(גיליון3!$U$13:$X$27,MATCH('דיווח פרטני'!G1749,גיליון3!$T$13:$T$27,0),MATCH('דיווח פרטני'!C1749,גיליון3!$U$12:$X$12,0)))</f>
        <v xml:space="preserve"> </v>
      </c>
      <c r="I1749" s="866"/>
      <c r="J1749" s="866"/>
      <c r="K1749" s="905"/>
    </row>
    <row r="1750" spans="1:11" ht="19" thickBot="1" x14ac:dyDescent="0.5">
      <c r="A1750" s="866"/>
      <c r="B1750" s="866"/>
      <c r="C1750" s="866"/>
      <c r="D1750" s="866"/>
      <c r="E1750" s="867"/>
      <c r="F1750" s="866"/>
      <c r="G1750" s="866"/>
      <c r="H1750" s="869" t="str">
        <f t="array" ref="H1750">IF(ISERROR(INDEX(גיליון3!$U$13:$X$27,MATCH('דיווח פרטני'!G1750,גיליון3!$T$13:$T$27,0),MATCH('דיווח פרטני'!C1750,גיליון3!$U$12:$X$12,0)))," ", INDEX(גיליון3!$U$13:$X$27,MATCH('דיווח פרטני'!G1750,גיליון3!$T$13:$T$27,0),MATCH('דיווח פרטני'!C1750,גיליון3!$U$12:$X$12,0)))</f>
        <v xml:space="preserve"> </v>
      </c>
      <c r="I1750" s="866"/>
      <c r="J1750" s="866"/>
      <c r="K1750" s="905"/>
    </row>
    <row r="1751" spans="1:11" ht="19" thickBot="1" x14ac:dyDescent="0.5">
      <c r="A1751" s="866"/>
      <c r="B1751" s="866"/>
      <c r="C1751" s="866"/>
      <c r="D1751" s="866"/>
      <c r="E1751" s="867"/>
      <c r="F1751" s="866"/>
      <c r="G1751" s="866"/>
      <c r="H1751" s="869" t="str">
        <f t="array" ref="H1751">IF(ISERROR(INDEX(גיליון3!$U$13:$X$27,MATCH('דיווח פרטני'!G1751,גיליון3!$T$13:$T$27,0),MATCH('דיווח פרטני'!C1751,גיליון3!$U$12:$X$12,0)))," ", INDEX(גיליון3!$U$13:$X$27,MATCH('דיווח פרטני'!G1751,גיליון3!$T$13:$T$27,0),MATCH('דיווח פרטני'!C1751,גיליון3!$U$12:$X$12,0)))</f>
        <v xml:space="preserve"> </v>
      </c>
      <c r="I1751" s="866"/>
      <c r="J1751" s="866"/>
      <c r="K1751" s="905"/>
    </row>
    <row r="1752" spans="1:11" ht="19" thickBot="1" x14ac:dyDescent="0.5">
      <c r="A1752" s="866"/>
      <c r="B1752" s="866"/>
      <c r="C1752" s="866"/>
      <c r="D1752" s="866"/>
      <c r="E1752" s="867"/>
      <c r="F1752" s="866"/>
      <c r="G1752" s="866"/>
      <c r="H1752" s="869" t="str">
        <f t="array" ref="H1752">IF(ISERROR(INDEX(גיליון3!$U$13:$X$27,MATCH('דיווח פרטני'!G1752,גיליון3!$T$13:$T$27,0),MATCH('דיווח פרטני'!C1752,גיליון3!$U$12:$X$12,0)))," ", INDEX(גיליון3!$U$13:$X$27,MATCH('דיווח פרטני'!G1752,גיליון3!$T$13:$T$27,0),MATCH('דיווח פרטני'!C1752,גיליון3!$U$12:$X$12,0)))</f>
        <v xml:space="preserve"> </v>
      </c>
      <c r="I1752" s="866"/>
      <c r="J1752" s="866"/>
      <c r="K1752" s="905"/>
    </row>
    <row r="1753" spans="1:11" ht="19" thickBot="1" x14ac:dyDescent="0.5">
      <c r="A1753" s="866"/>
      <c r="B1753" s="866"/>
      <c r="C1753" s="866"/>
      <c r="D1753" s="866"/>
      <c r="E1753" s="867"/>
      <c r="F1753" s="866"/>
      <c r="G1753" s="866"/>
      <c r="H1753" s="869" t="str">
        <f t="array" ref="H1753">IF(ISERROR(INDEX(גיליון3!$U$13:$X$27,MATCH('דיווח פרטני'!G1753,גיליון3!$T$13:$T$27,0),MATCH('דיווח פרטני'!C1753,גיליון3!$U$12:$X$12,0)))," ", INDEX(גיליון3!$U$13:$X$27,MATCH('דיווח פרטני'!G1753,גיליון3!$T$13:$T$27,0),MATCH('דיווח פרטני'!C1753,גיליון3!$U$12:$X$12,0)))</f>
        <v xml:space="preserve"> </v>
      </c>
      <c r="I1753" s="866"/>
      <c r="J1753" s="866"/>
      <c r="K1753" s="905"/>
    </row>
    <row r="1754" spans="1:11" ht="19" thickBot="1" x14ac:dyDescent="0.5">
      <c r="A1754" s="866"/>
      <c r="B1754" s="866"/>
      <c r="C1754" s="866"/>
      <c r="D1754" s="866"/>
      <c r="E1754" s="867"/>
      <c r="F1754" s="866"/>
      <c r="G1754" s="866"/>
      <c r="H1754" s="869" t="str">
        <f t="array" ref="H1754">IF(ISERROR(INDEX(גיליון3!$U$13:$X$27,MATCH('דיווח פרטני'!G1754,גיליון3!$T$13:$T$27,0),MATCH('דיווח פרטני'!C1754,גיליון3!$U$12:$X$12,0)))," ", INDEX(גיליון3!$U$13:$X$27,MATCH('דיווח פרטני'!G1754,גיליון3!$T$13:$T$27,0),MATCH('דיווח פרטני'!C1754,גיליון3!$U$12:$X$12,0)))</f>
        <v xml:space="preserve"> </v>
      </c>
      <c r="I1754" s="866"/>
      <c r="J1754" s="866"/>
      <c r="K1754" s="905"/>
    </row>
    <row r="1755" spans="1:11" ht="19" thickBot="1" x14ac:dyDescent="0.5">
      <c r="A1755" s="866"/>
      <c r="B1755" s="866"/>
      <c r="C1755" s="866"/>
      <c r="D1755" s="866"/>
      <c r="E1755" s="867"/>
      <c r="F1755" s="866"/>
      <c r="G1755" s="866"/>
      <c r="H1755" s="869" t="str">
        <f t="array" ref="H1755">IF(ISERROR(INDEX(גיליון3!$U$13:$X$27,MATCH('דיווח פרטני'!G1755,גיליון3!$T$13:$T$27,0),MATCH('דיווח פרטני'!C1755,גיליון3!$U$12:$X$12,0)))," ", INDEX(גיליון3!$U$13:$X$27,MATCH('דיווח פרטני'!G1755,גיליון3!$T$13:$T$27,0),MATCH('דיווח פרטני'!C1755,גיליון3!$U$12:$X$12,0)))</f>
        <v xml:space="preserve"> </v>
      </c>
      <c r="I1755" s="866"/>
      <c r="J1755" s="866"/>
      <c r="K1755" s="905"/>
    </row>
    <row r="1756" spans="1:11" ht="19" thickBot="1" x14ac:dyDescent="0.5">
      <c r="A1756" s="866"/>
      <c r="B1756" s="866"/>
      <c r="C1756" s="866"/>
      <c r="D1756" s="866"/>
      <c r="E1756" s="867"/>
      <c r="F1756" s="866"/>
      <c r="G1756" s="866"/>
      <c r="H1756" s="869" t="str">
        <f t="array" ref="H1756">IF(ISERROR(INDEX(גיליון3!$U$13:$X$27,MATCH('דיווח פרטני'!G1756,גיליון3!$T$13:$T$27,0),MATCH('דיווח פרטני'!C1756,גיליון3!$U$12:$X$12,0)))," ", INDEX(גיליון3!$U$13:$X$27,MATCH('דיווח פרטני'!G1756,גיליון3!$T$13:$T$27,0),MATCH('דיווח פרטני'!C1756,גיליון3!$U$12:$X$12,0)))</f>
        <v xml:space="preserve"> </v>
      </c>
      <c r="I1756" s="866"/>
      <c r="J1756" s="866"/>
      <c r="K1756" s="905"/>
    </row>
    <row r="1757" spans="1:11" ht="19" thickBot="1" x14ac:dyDescent="0.5">
      <c r="A1757" s="866"/>
      <c r="B1757" s="866"/>
      <c r="C1757" s="866"/>
      <c r="D1757" s="866"/>
      <c r="E1757" s="867"/>
      <c r="F1757" s="866"/>
      <c r="G1757" s="866"/>
      <c r="H1757" s="869" t="str">
        <f t="array" ref="H1757">IF(ISERROR(INDEX(גיליון3!$U$13:$X$27,MATCH('דיווח פרטני'!G1757,גיליון3!$T$13:$T$27,0),MATCH('דיווח פרטני'!C1757,גיליון3!$U$12:$X$12,0)))," ", INDEX(גיליון3!$U$13:$X$27,MATCH('דיווח פרטני'!G1757,גיליון3!$T$13:$T$27,0),MATCH('דיווח פרטני'!C1757,גיליון3!$U$12:$X$12,0)))</f>
        <v xml:space="preserve"> </v>
      </c>
      <c r="I1757" s="866"/>
      <c r="J1757" s="866"/>
      <c r="K1757" s="905"/>
    </row>
    <row r="1758" spans="1:11" ht="19" thickBot="1" x14ac:dyDescent="0.5">
      <c r="A1758" s="866"/>
      <c r="B1758" s="866"/>
      <c r="C1758" s="866"/>
      <c r="D1758" s="866"/>
      <c r="E1758" s="867"/>
      <c r="F1758" s="866"/>
      <c r="G1758" s="866"/>
      <c r="H1758" s="869" t="str">
        <f t="array" ref="H1758">IF(ISERROR(INDEX(גיליון3!$U$13:$X$27,MATCH('דיווח פרטני'!G1758,גיליון3!$T$13:$T$27,0),MATCH('דיווח פרטני'!C1758,גיליון3!$U$12:$X$12,0)))," ", INDEX(גיליון3!$U$13:$X$27,MATCH('דיווח פרטני'!G1758,גיליון3!$T$13:$T$27,0),MATCH('דיווח פרטני'!C1758,גיליון3!$U$12:$X$12,0)))</f>
        <v xml:space="preserve"> </v>
      </c>
      <c r="I1758" s="866"/>
      <c r="J1758" s="866"/>
      <c r="K1758" s="905"/>
    </row>
    <row r="1759" spans="1:11" ht="19" thickBot="1" x14ac:dyDescent="0.5">
      <c r="A1759" s="866"/>
      <c r="B1759" s="866"/>
      <c r="C1759" s="866"/>
      <c r="D1759" s="866"/>
      <c r="E1759" s="867"/>
      <c r="F1759" s="866"/>
      <c r="G1759" s="866"/>
      <c r="H1759" s="869" t="str">
        <f t="array" ref="H1759">IF(ISERROR(INDEX(גיליון3!$U$13:$X$27,MATCH('דיווח פרטני'!G1759,גיליון3!$T$13:$T$27,0),MATCH('דיווח פרטני'!C1759,גיליון3!$U$12:$X$12,0)))," ", INDEX(גיליון3!$U$13:$X$27,MATCH('דיווח פרטני'!G1759,גיליון3!$T$13:$T$27,0),MATCH('דיווח פרטני'!C1759,גיליון3!$U$12:$X$12,0)))</f>
        <v xml:space="preserve"> </v>
      </c>
      <c r="I1759" s="866"/>
      <c r="J1759" s="866"/>
      <c r="K1759" s="905"/>
    </row>
    <row r="1760" spans="1:11" ht="19" thickBot="1" x14ac:dyDescent="0.5">
      <c r="A1760" s="866"/>
      <c r="B1760" s="866"/>
      <c r="C1760" s="866"/>
      <c r="D1760" s="866"/>
      <c r="E1760" s="867"/>
      <c r="F1760" s="866"/>
      <c r="G1760" s="866"/>
      <c r="H1760" s="869" t="str">
        <f t="array" ref="H1760">IF(ISERROR(INDEX(גיליון3!$U$13:$X$27,MATCH('דיווח פרטני'!G1760,גיליון3!$T$13:$T$27,0),MATCH('דיווח פרטני'!C1760,גיליון3!$U$12:$X$12,0)))," ", INDEX(גיליון3!$U$13:$X$27,MATCH('דיווח פרטני'!G1760,גיליון3!$T$13:$T$27,0),MATCH('דיווח פרטני'!C1760,גיליון3!$U$12:$X$12,0)))</f>
        <v xml:space="preserve"> </v>
      </c>
      <c r="I1760" s="866"/>
      <c r="J1760" s="866"/>
      <c r="K1760" s="905"/>
    </row>
    <row r="1761" spans="1:11" ht="19" thickBot="1" x14ac:dyDescent="0.5">
      <c r="A1761" s="866"/>
      <c r="B1761" s="866"/>
      <c r="C1761" s="866"/>
      <c r="D1761" s="866"/>
      <c r="E1761" s="867"/>
      <c r="F1761" s="866"/>
      <c r="G1761" s="866"/>
      <c r="H1761" s="869" t="str">
        <f t="array" ref="H1761">IF(ISERROR(INDEX(גיליון3!$U$13:$X$27,MATCH('דיווח פרטני'!G1761,גיליון3!$T$13:$T$27,0),MATCH('דיווח פרטני'!C1761,גיליון3!$U$12:$X$12,0)))," ", INDEX(גיליון3!$U$13:$X$27,MATCH('דיווח פרטני'!G1761,גיליון3!$T$13:$T$27,0),MATCH('דיווח פרטני'!C1761,גיליון3!$U$12:$X$12,0)))</f>
        <v xml:space="preserve"> </v>
      </c>
      <c r="I1761" s="866"/>
      <c r="J1761" s="866"/>
      <c r="K1761" s="905"/>
    </row>
    <row r="1762" spans="1:11" ht="19" thickBot="1" x14ac:dyDescent="0.5">
      <c r="A1762" s="866"/>
      <c r="B1762" s="866"/>
      <c r="C1762" s="866"/>
      <c r="D1762" s="866"/>
      <c r="E1762" s="867"/>
      <c r="F1762" s="866"/>
      <c r="G1762" s="866"/>
      <c r="H1762" s="869" t="str">
        <f t="array" ref="H1762">IF(ISERROR(INDEX(גיליון3!$U$13:$X$27,MATCH('דיווח פרטני'!G1762,גיליון3!$T$13:$T$27,0),MATCH('דיווח פרטני'!C1762,גיליון3!$U$12:$X$12,0)))," ", INDEX(גיליון3!$U$13:$X$27,MATCH('דיווח פרטני'!G1762,גיליון3!$T$13:$T$27,0),MATCH('דיווח פרטני'!C1762,גיליון3!$U$12:$X$12,0)))</f>
        <v xml:space="preserve"> </v>
      </c>
      <c r="I1762" s="866"/>
      <c r="J1762" s="866"/>
      <c r="K1762" s="905"/>
    </row>
    <row r="1763" spans="1:11" ht="19" thickBot="1" x14ac:dyDescent="0.5">
      <c r="A1763" s="866"/>
      <c r="B1763" s="866"/>
      <c r="C1763" s="866"/>
      <c r="D1763" s="866"/>
      <c r="E1763" s="867"/>
      <c r="F1763" s="866"/>
      <c r="G1763" s="866"/>
      <c r="H1763" s="869" t="str">
        <f t="array" ref="H1763">IF(ISERROR(INDEX(גיליון3!$U$13:$X$27,MATCH('דיווח פרטני'!G1763,גיליון3!$T$13:$T$27,0),MATCH('דיווח פרטני'!C1763,גיליון3!$U$12:$X$12,0)))," ", INDEX(גיליון3!$U$13:$X$27,MATCH('דיווח פרטני'!G1763,גיליון3!$T$13:$T$27,0),MATCH('דיווח פרטני'!C1763,גיליון3!$U$12:$X$12,0)))</f>
        <v xml:space="preserve"> </v>
      </c>
      <c r="I1763" s="866"/>
      <c r="J1763" s="866"/>
      <c r="K1763" s="905"/>
    </row>
    <row r="1764" spans="1:11" ht="19" thickBot="1" x14ac:dyDescent="0.5">
      <c r="A1764" s="866"/>
      <c r="B1764" s="866"/>
      <c r="C1764" s="866"/>
      <c r="D1764" s="866"/>
      <c r="E1764" s="867"/>
      <c r="F1764" s="866"/>
      <c r="G1764" s="866"/>
      <c r="H1764" s="869" t="str">
        <f t="array" ref="H1764">IF(ISERROR(INDEX(גיליון3!$U$13:$X$27,MATCH('דיווח פרטני'!G1764,גיליון3!$T$13:$T$27,0),MATCH('דיווח פרטני'!C1764,גיליון3!$U$12:$X$12,0)))," ", INDEX(גיליון3!$U$13:$X$27,MATCH('דיווח פרטני'!G1764,גיליון3!$T$13:$T$27,0),MATCH('דיווח פרטני'!C1764,גיליון3!$U$12:$X$12,0)))</f>
        <v xml:space="preserve"> </v>
      </c>
      <c r="I1764" s="866"/>
      <c r="J1764" s="866"/>
      <c r="K1764" s="905"/>
    </row>
    <row r="1765" spans="1:11" ht="19" thickBot="1" x14ac:dyDescent="0.5">
      <c r="A1765" s="866"/>
      <c r="B1765" s="866"/>
      <c r="C1765" s="866"/>
      <c r="D1765" s="866"/>
      <c r="E1765" s="867"/>
      <c r="F1765" s="866"/>
      <c r="G1765" s="866"/>
      <c r="H1765" s="869" t="str">
        <f t="array" ref="H1765">IF(ISERROR(INDEX(גיליון3!$U$13:$X$27,MATCH('דיווח פרטני'!G1765,גיליון3!$T$13:$T$27,0),MATCH('דיווח פרטני'!C1765,גיליון3!$U$12:$X$12,0)))," ", INDEX(גיליון3!$U$13:$X$27,MATCH('דיווח פרטני'!G1765,גיליון3!$T$13:$T$27,0),MATCH('דיווח פרטני'!C1765,גיליון3!$U$12:$X$12,0)))</f>
        <v xml:space="preserve"> </v>
      </c>
      <c r="I1765" s="866"/>
      <c r="J1765" s="866"/>
      <c r="K1765" s="905"/>
    </row>
    <row r="1766" spans="1:11" ht="19" thickBot="1" x14ac:dyDescent="0.5">
      <c r="A1766" s="866"/>
      <c r="B1766" s="866"/>
      <c r="C1766" s="866"/>
      <c r="D1766" s="866"/>
      <c r="E1766" s="867"/>
      <c r="F1766" s="866"/>
      <c r="G1766" s="866"/>
      <c r="H1766" s="869" t="str">
        <f t="array" ref="H1766">IF(ISERROR(INDEX(גיליון3!$U$13:$X$27,MATCH('דיווח פרטני'!G1766,גיליון3!$T$13:$T$27,0),MATCH('דיווח פרטני'!C1766,גיליון3!$U$12:$X$12,0)))," ", INDEX(גיליון3!$U$13:$X$27,MATCH('דיווח פרטני'!G1766,גיליון3!$T$13:$T$27,0),MATCH('דיווח פרטני'!C1766,גיליון3!$U$12:$X$12,0)))</f>
        <v xml:space="preserve"> </v>
      </c>
      <c r="I1766" s="866"/>
      <c r="J1766" s="866"/>
      <c r="K1766" s="905"/>
    </row>
    <row r="1767" spans="1:11" ht="19" thickBot="1" x14ac:dyDescent="0.5">
      <c r="A1767" s="866"/>
      <c r="B1767" s="866"/>
      <c r="C1767" s="866"/>
      <c r="D1767" s="866"/>
      <c r="E1767" s="867"/>
      <c r="F1767" s="866"/>
      <c r="G1767" s="866"/>
      <c r="H1767" s="869" t="str">
        <f t="array" ref="H1767">IF(ISERROR(INDEX(גיליון3!$U$13:$X$27,MATCH('דיווח פרטני'!G1767,גיליון3!$T$13:$T$27,0),MATCH('דיווח פרטני'!C1767,גיליון3!$U$12:$X$12,0)))," ", INDEX(גיליון3!$U$13:$X$27,MATCH('דיווח פרטני'!G1767,גיליון3!$T$13:$T$27,0),MATCH('דיווח פרטני'!C1767,גיליון3!$U$12:$X$12,0)))</f>
        <v xml:space="preserve"> </v>
      </c>
      <c r="I1767" s="866"/>
      <c r="J1767" s="866"/>
      <c r="K1767" s="905"/>
    </row>
    <row r="1768" spans="1:11" ht="19" thickBot="1" x14ac:dyDescent="0.5">
      <c r="A1768" s="866"/>
      <c r="B1768" s="866"/>
      <c r="C1768" s="866"/>
      <c r="D1768" s="866"/>
      <c r="E1768" s="867"/>
      <c r="F1768" s="866"/>
      <c r="G1768" s="866"/>
      <c r="H1768" s="869" t="str">
        <f t="array" ref="H1768">IF(ISERROR(INDEX(גיליון3!$U$13:$X$27,MATCH('דיווח פרטני'!G1768,גיליון3!$T$13:$T$27,0),MATCH('דיווח פרטני'!C1768,גיליון3!$U$12:$X$12,0)))," ", INDEX(גיליון3!$U$13:$X$27,MATCH('דיווח פרטני'!G1768,גיליון3!$T$13:$T$27,0),MATCH('דיווח פרטני'!C1768,גיליון3!$U$12:$X$12,0)))</f>
        <v xml:space="preserve"> </v>
      </c>
      <c r="I1768" s="866"/>
      <c r="J1768" s="866"/>
      <c r="K1768" s="905"/>
    </row>
    <row r="1769" spans="1:11" ht="19" thickBot="1" x14ac:dyDescent="0.5">
      <c r="A1769" s="866"/>
      <c r="B1769" s="866"/>
      <c r="C1769" s="866"/>
      <c r="D1769" s="866"/>
      <c r="E1769" s="867"/>
      <c r="F1769" s="866"/>
      <c r="G1769" s="866"/>
      <c r="H1769" s="869" t="str">
        <f t="array" ref="H1769">IF(ISERROR(INDEX(גיליון3!$U$13:$X$27,MATCH('דיווח פרטני'!G1769,גיליון3!$T$13:$T$27,0),MATCH('דיווח פרטני'!C1769,גיליון3!$U$12:$X$12,0)))," ", INDEX(גיליון3!$U$13:$X$27,MATCH('דיווח פרטני'!G1769,גיליון3!$T$13:$T$27,0),MATCH('דיווח פרטני'!C1769,גיליון3!$U$12:$X$12,0)))</f>
        <v xml:space="preserve"> </v>
      </c>
      <c r="I1769" s="866"/>
      <c r="J1769" s="866"/>
      <c r="K1769" s="905"/>
    </row>
    <row r="1770" spans="1:11" ht="19" thickBot="1" x14ac:dyDescent="0.5">
      <c r="A1770" s="866"/>
      <c r="B1770" s="866"/>
      <c r="C1770" s="866"/>
      <c r="D1770" s="866"/>
      <c r="E1770" s="867"/>
      <c r="F1770" s="866"/>
      <c r="G1770" s="866"/>
      <c r="H1770" s="869" t="str">
        <f t="array" ref="H1770">IF(ISERROR(INDEX(גיליון3!$U$13:$X$27,MATCH('דיווח פרטני'!G1770,גיליון3!$T$13:$T$27,0),MATCH('דיווח פרטני'!C1770,גיליון3!$U$12:$X$12,0)))," ", INDEX(גיליון3!$U$13:$X$27,MATCH('דיווח פרטני'!G1770,גיליון3!$T$13:$T$27,0),MATCH('דיווח פרטני'!C1770,גיליון3!$U$12:$X$12,0)))</f>
        <v xml:space="preserve"> </v>
      </c>
      <c r="I1770" s="866"/>
      <c r="J1770" s="866"/>
      <c r="K1770" s="905"/>
    </row>
    <row r="1771" spans="1:11" ht="19" thickBot="1" x14ac:dyDescent="0.5">
      <c r="A1771" s="866"/>
      <c r="B1771" s="866"/>
      <c r="C1771" s="866"/>
      <c r="D1771" s="866"/>
      <c r="E1771" s="867"/>
      <c r="F1771" s="866"/>
      <c r="G1771" s="866"/>
      <c r="H1771" s="869" t="str">
        <f t="array" ref="H1771">IF(ISERROR(INDEX(גיליון3!$U$13:$X$27,MATCH('דיווח פרטני'!G1771,גיליון3!$T$13:$T$27,0),MATCH('דיווח פרטני'!C1771,גיליון3!$U$12:$X$12,0)))," ", INDEX(גיליון3!$U$13:$X$27,MATCH('דיווח פרטני'!G1771,גיליון3!$T$13:$T$27,0),MATCH('דיווח פרטני'!C1771,גיליון3!$U$12:$X$12,0)))</f>
        <v xml:space="preserve"> </v>
      </c>
      <c r="I1771" s="866"/>
      <c r="J1771" s="866"/>
      <c r="K1771" s="905"/>
    </row>
    <row r="1772" spans="1:11" ht="19" thickBot="1" x14ac:dyDescent="0.5">
      <c r="A1772" s="866"/>
      <c r="B1772" s="866"/>
      <c r="C1772" s="866"/>
      <c r="D1772" s="866"/>
      <c r="E1772" s="867"/>
      <c r="F1772" s="866"/>
      <c r="G1772" s="866"/>
      <c r="H1772" s="869" t="str">
        <f t="array" ref="H1772">IF(ISERROR(INDEX(גיליון3!$U$13:$X$27,MATCH('דיווח פרטני'!G1772,גיליון3!$T$13:$T$27,0),MATCH('דיווח פרטני'!C1772,גיליון3!$U$12:$X$12,0)))," ", INDEX(גיליון3!$U$13:$X$27,MATCH('דיווח פרטני'!G1772,גיליון3!$T$13:$T$27,0),MATCH('דיווח פרטני'!C1772,גיליון3!$U$12:$X$12,0)))</f>
        <v xml:space="preserve"> </v>
      </c>
      <c r="I1772" s="866"/>
      <c r="J1772" s="866"/>
      <c r="K1772" s="905"/>
    </row>
    <row r="1773" spans="1:11" ht="19" thickBot="1" x14ac:dyDescent="0.5">
      <c r="A1773" s="866"/>
      <c r="B1773" s="866"/>
      <c r="C1773" s="866"/>
      <c r="D1773" s="866"/>
      <c r="E1773" s="867"/>
      <c r="F1773" s="866"/>
      <c r="G1773" s="866"/>
      <c r="H1773" s="869" t="str">
        <f t="array" ref="H1773">IF(ISERROR(INDEX(גיליון3!$U$13:$X$27,MATCH('דיווח פרטני'!G1773,גיליון3!$T$13:$T$27,0),MATCH('דיווח פרטני'!C1773,גיליון3!$U$12:$X$12,0)))," ", INDEX(גיליון3!$U$13:$X$27,MATCH('דיווח פרטני'!G1773,גיליון3!$T$13:$T$27,0),MATCH('דיווח פרטני'!C1773,גיליון3!$U$12:$X$12,0)))</f>
        <v xml:space="preserve"> </v>
      </c>
      <c r="I1773" s="866"/>
      <c r="J1773" s="866"/>
      <c r="K1773" s="905"/>
    </row>
    <row r="1774" spans="1:11" ht="19" thickBot="1" x14ac:dyDescent="0.5">
      <c r="A1774" s="866"/>
      <c r="B1774" s="866"/>
      <c r="C1774" s="866"/>
      <c r="D1774" s="866"/>
      <c r="E1774" s="867"/>
      <c r="F1774" s="866"/>
      <c r="G1774" s="866"/>
      <c r="H1774" s="869" t="str">
        <f t="array" ref="H1774">IF(ISERROR(INDEX(גיליון3!$U$13:$X$27,MATCH('דיווח פרטני'!G1774,גיליון3!$T$13:$T$27,0),MATCH('דיווח פרטני'!C1774,גיליון3!$U$12:$X$12,0)))," ", INDEX(גיליון3!$U$13:$X$27,MATCH('דיווח פרטני'!G1774,גיליון3!$T$13:$T$27,0),MATCH('דיווח פרטני'!C1774,גיליון3!$U$12:$X$12,0)))</f>
        <v xml:space="preserve"> </v>
      </c>
      <c r="I1774" s="866"/>
      <c r="J1774" s="866"/>
      <c r="K1774" s="905"/>
    </row>
    <row r="1775" spans="1:11" ht="19" thickBot="1" x14ac:dyDescent="0.5">
      <c r="A1775" s="866"/>
      <c r="B1775" s="866"/>
      <c r="C1775" s="866"/>
      <c r="D1775" s="866"/>
      <c r="E1775" s="867"/>
      <c r="F1775" s="866"/>
      <c r="G1775" s="866"/>
      <c r="H1775" s="869" t="str">
        <f t="array" ref="H1775">IF(ISERROR(INDEX(גיליון3!$U$13:$X$27,MATCH('דיווח פרטני'!G1775,גיליון3!$T$13:$T$27,0),MATCH('דיווח פרטני'!C1775,גיליון3!$U$12:$X$12,0)))," ", INDEX(גיליון3!$U$13:$X$27,MATCH('דיווח פרטני'!G1775,גיליון3!$T$13:$T$27,0),MATCH('דיווח פרטני'!C1775,גיליון3!$U$12:$X$12,0)))</f>
        <v xml:space="preserve"> </v>
      </c>
      <c r="I1775" s="866"/>
      <c r="J1775" s="866"/>
      <c r="K1775" s="905"/>
    </row>
    <row r="1776" spans="1:11" ht="19" thickBot="1" x14ac:dyDescent="0.5">
      <c r="A1776" s="866"/>
      <c r="B1776" s="866"/>
      <c r="C1776" s="866"/>
      <c r="D1776" s="866"/>
      <c r="E1776" s="867"/>
      <c r="F1776" s="866"/>
      <c r="G1776" s="866"/>
      <c r="H1776" s="869" t="str">
        <f t="array" ref="H1776">IF(ISERROR(INDEX(גיליון3!$U$13:$X$27,MATCH('דיווח פרטני'!G1776,גיליון3!$T$13:$T$27,0),MATCH('דיווח פרטני'!C1776,גיליון3!$U$12:$X$12,0)))," ", INDEX(גיליון3!$U$13:$X$27,MATCH('דיווח פרטני'!G1776,גיליון3!$T$13:$T$27,0),MATCH('דיווח פרטני'!C1776,גיליון3!$U$12:$X$12,0)))</f>
        <v xml:space="preserve"> </v>
      </c>
      <c r="I1776" s="866"/>
      <c r="J1776" s="866"/>
      <c r="K1776" s="905"/>
    </row>
    <row r="1777" spans="1:11" ht="19" thickBot="1" x14ac:dyDescent="0.5">
      <c r="A1777" s="866"/>
      <c r="B1777" s="866"/>
      <c r="C1777" s="866"/>
      <c r="D1777" s="866"/>
      <c r="E1777" s="867"/>
      <c r="F1777" s="866"/>
      <c r="G1777" s="866"/>
      <c r="H1777" s="869" t="str">
        <f t="array" ref="H1777">IF(ISERROR(INDEX(גיליון3!$U$13:$X$27,MATCH('דיווח פרטני'!G1777,גיליון3!$T$13:$T$27,0),MATCH('דיווח פרטני'!C1777,גיליון3!$U$12:$X$12,0)))," ", INDEX(גיליון3!$U$13:$X$27,MATCH('דיווח פרטני'!G1777,גיליון3!$T$13:$T$27,0),MATCH('דיווח פרטני'!C1777,גיליון3!$U$12:$X$12,0)))</f>
        <v xml:space="preserve"> </v>
      </c>
      <c r="I1777" s="866"/>
      <c r="J1777" s="866"/>
      <c r="K1777" s="905"/>
    </row>
    <row r="1778" spans="1:11" ht="19" thickBot="1" x14ac:dyDescent="0.5">
      <c r="A1778" s="866"/>
      <c r="B1778" s="866"/>
      <c r="C1778" s="866"/>
      <c r="D1778" s="866"/>
      <c r="E1778" s="867"/>
      <c r="F1778" s="866"/>
      <c r="G1778" s="866"/>
      <c r="H1778" s="869" t="str">
        <f t="array" ref="H1778">IF(ISERROR(INDEX(גיליון3!$U$13:$X$27,MATCH('דיווח פרטני'!G1778,גיליון3!$T$13:$T$27,0),MATCH('דיווח פרטני'!C1778,גיליון3!$U$12:$X$12,0)))," ", INDEX(גיליון3!$U$13:$X$27,MATCH('דיווח פרטני'!G1778,גיליון3!$T$13:$T$27,0),MATCH('דיווח פרטני'!C1778,גיליון3!$U$12:$X$12,0)))</f>
        <v xml:space="preserve"> </v>
      </c>
      <c r="I1778" s="866"/>
      <c r="J1778" s="866"/>
      <c r="K1778" s="905"/>
    </row>
    <row r="1779" spans="1:11" ht="19" thickBot="1" x14ac:dyDescent="0.5">
      <c r="A1779" s="866"/>
      <c r="B1779" s="866"/>
      <c r="C1779" s="866"/>
      <c r="D1779" s="866"/>
      <c r="E1779" s="867"/>
      <c r="F1779" s="866"/>
      <c r="G1779" s="866"/>
      <c r="H1779" s="869" t="str">
        <f t="array" ref="H1779">IF(ISERROR(INDEX(גיליון3!$U$13:$X$27,MATCH('דיווח פרטני'!G1779,גיליון3!$T$13:$T$27,0),MATCH('דיווח פרטני'!C1779,גיליון3!$U$12:$X$12,0)))," ", INDEX(גיליון3!$U$13:$X$27,MATCH('דיווח פרטני'!G1779,גיליון3!$T$13:$T$27,0),MATCH('דיווח פרטני'!C1779,גיליון3!$U$12:$X$12,0)))</f>
        <v xml:space="preserve"> </v>
      </c>
      <c r="I1779" s="866"/>
      <c r="J1779" s="866"/>
      <c r="K1779" s="905"/>
    </row>
    <row r="1780" spans="1:11" ht="19" thickBot="1" x14ac:dyDescent="0.5">
      <c r="A1780" s="866"/>
      <c r="B1780" s="866"/>
      <c r="C1780" s="866"/>
      <c r="D1780" s="866"/>
      <c r="E1780" s="867"/>
      <c r="F1780" s="866"/>
      <c r="G1780" s="866"/>
      <c r="H1780" s="869" t="str">
        <f t="array" ref="H1780">IF(ISERROR(INDEX(גיליון3!$U$13:$X$27,MATCH('דיווח פרטני'!G1780,גיליון3!$T$13:$T$27,0),MATCH('דיווח פרטני'!C1780,גיליון3!$U$12:$X$12,0)))," ", INDEX(גיליון3!$U$13:$X$27,MATCH('דיווח פרטני'!G1780,גיליון3!$T$13:$T$27,0),MATCH('דיווח פרטני'!C1780,גיליון3!$U$12:$X$12,0)))</f>
        <v xml:space="preserve"> </v>
      </c>
      <c r="I1780" s="866"/>
      <c r="J1780" s="866"/>
      <c r="K1780" s="905"/>
    </row>
    <row r="1781" spans="1:11" ht="19" thickBot="1" x14ac:dyDescent="0.5">
      <c r="A1781" s="866"/>
      <c r="B1781" s="866"/>
      <c r="C1781" s="866"/>
      <c r="D1781" s="866"/>
      <c r="E1781" s="867"/>
      <c r="F1781" s="866"/>
      <c r="G1781" s="866"/>
      <c r="H1781" s="869" t="str">
        <f t="array" ref="H1781">IF(ISERROR(INDEX(גיליון3!$U$13:$X$27,MATCH('דיווח פרטני'!G1781,גיליון3!$T$13:$T$27,0),MATCH('דיווח פרטני'!C1781,גיליון3!$U$12:$X$12,0)))," ", INDEX(גיליון3!$U$13:$X$27,MATCH('דיווח פרטני'!G1781,גיליון3!$T$13:$T$27,0),MATCH('דיווח פרטני'!C1781,גיליון3!$U$12:$X$12,0)))</f>
        <v xml:space="preserve"> </v>
      </c>
      <c r="I1781" s="866"/>
      <c r="J1781" s="866"/>
      <c r="K1781" s="905"/>
    </row>
    <row r="1782" spans="1:11" ht="19" thickBot="1" x14ac:dyDescent="0.5">
      <c r="A1782" s="866"/>
      <c r="B1782" s="866"/>
      <c r="C1782" s="866"/>
      <c r="D1782" s="866"/>
      <c r="E1782" s="867"/>
      <c r="F1782" s="866"/>
      <c r="G1782" s="866"/>
      <c r="H1782" s="869" t="str">
        <f t="array" ref="H1782">IF(ISERROR(INDEX(גיליון3!$U$13:$X$27,MATCH('דיווח פרטני'!G1782,גיליון3!$T$13:$T$27,0),MATCH('דיווח פרטני'!C1782,גיליון3!$U$12:$X$12,0)))," ", INDEX(גיליון3!$U$13:$X$27,MATCH('דיווח פרטני'!G1782,גיליון3!$T$13:$T$27,0),MATCH('דיווח פרטני'!C1782,גיליון3!$U$12:$X$12,0)))</f>
        <v xml:space="preserve"> </v>
      </c>
      <c r="I1782" s="866"/>
      <c r="J1782" s="866"/>
      <c r="K1782" s="905"/>
    </row>
    <row r="1783" spans="1:11" ht="19" thickBot="1" x14ac:dyDescent="0.5">
      <c r="A1783" s="866"/>
      <c r="B1783" s="866"/>
      <c r="C1783" s="866"/>
      <c r="D1783" s="866"/>
      <c r="E1783" s="867"/>
      <c r="F1783" s="866"/>
      <c r="G1783" s="866"/>
      <c r="H1783" s="869" t="str">
        <f t="array" ref="H1783">IF(ISERROR(INDEX(גיליון3!$U$13:$X$27,MATCH('דיווח פרטני'!G1783,גיליון3!$T$13:$T$27,0),MATCH('דיווח פרטני'!C1783,גיליון3!$U$12:$X$12,0)))," ", INDEX(גיליון3!$U$13:$X$27,MATCH('דיווח פרטני'!G1783,גיליון3!$T$13:$T$27,0),MATCH('דיווח פרטני'!C1783,גיליון3!$U$12:$X$12,0)))</f>
        <v xml:space="preserve"> </v>
      </c>
      <c r="I1783" s="866"/>
      <c r="J1783" s="866"/>
      <c r="K1783" s="905"/>
    </row>
    <row r="1784" spans="1:11" ht="19" thickBot="1" x14ac:dyDescent="0.5">
      <c r="A1784" s="866"/>
      <c r="B1784" s="866"/>
      <c r="C1784" s="866"/>
      <c r="D1784" s="866"/>
      <c r="E1784" s="867"/>
      <c r="F1784" s="866"/>
      <c r="G1784" s="866"/>
      <c r="H1784" s="869" t="str">
        <f t="array" ref="H1784">IF(ISERROR(INDEX(גיליון3!$U$13:$X$27,MATCH('דיווח פרטני'!G1784,גיליון3!$T$13:$T$27,0),MATCH('דיווח פרטני'!C1784,גיליון3!$U$12:$X$12,0)))," ", INDEX(גיליון3!$U$13:$X$27,MATCH('דיווח פרטני'!G1784,גיליון3!$T$13:$T$27,0),MATCH('דיווח פרטני'!C1784,גיליון3!$U$12:$X$12,0)))</f>
        <v xml:space="preserve"> </v>
      </c>
      <c r="I1784" s="866"/>
      <c r="J1784" s="866"/>
      <c r="K1784" s="905"/>
    </row>
    <row r="1785" spans="1:11" ht="19" thickBot="1" x14ac:dyDescent="0.5">
      <c r="A1785" s="866"/>
      <c r="B1785" s="866"/>
      <c r="C1785" s="866"/>
      <c r="D1785" s="866"/>
      <c r="E1785" s="867"/>
      <c r="F1785" s="866"/>
      <c r="G1785" s="866"/>
      <c r="H1785" s="869" t="str">
        <f t="array" ref="H1785">IF(ISERROR(INDEX(גיליון3!$U$13:$X$27,MATCH('דיווח פרטני'!G1785,גיליון3!$T$13:$T$27,0),MATCH('דיווח פרטני'!C1785,גיליון3!$U$12:$X$12,0)))," ", INDEX(גיליון3!$U$13:$X$27,MATCH('דיווח פרטני'!G1785,גיליון3!$T$13:$T$27,0),MATCH('דיווח פרטני'!C1785,גיליון3!$U$12:$X$12,0)))</f>
        <v xml:space="preserve"> </v>
      </c>
      <c r="I1785" s="866"/>
      <c r="J1785" s="866"/>
      <c r="K1785" s="905"/>
    </row>
    <row r="1786" spans="1:11" ht="19" thickBot="1" x14ac:dyDescent="0.5">
      <c r="A1786" s="866"/>
      <c r="B1786" s="866"/>
      <c r="C1786" s="866"/>
      <c r="D1786" s="866"/>
      <c r="E1786" s="867"/>
      <c r="F1786" s="866"/>
      <c r="G1786" s="866"/>
      <c r="H1786" s="869" t="str">
        <f t="array" ref="H1786">IF(ISERROR(INDEX(גיליון3!$U$13:$X$27,MATCH('דיווח פרטני'!G1786,גיליון3!$T$13:$T$27,0),MATCH('דיווח פרטני'!C1786,גיליון3!$U$12:$X$12,0)))," ", INDEX(גיליון3!$U$13:$X$27,MATCH('דיווח פרטני'!G1786,גיליון3!$T$13:$T$27,0),MATCH('דיווח פרטני'!C1786,גיליון3!$U$12:$X$12,0)))</f>
        <v xml:space="preserve"> </v>
      </c>
      <c r="I1786" s="866"/>
      <c r="J1786" s="866"/>
      <c r="K1786" s="905"/>
    </row>
    <row r="1787" spans="1:11" ht="19" thickBot="1" x14ac:dyDescent="0.5">
      <c r="A1787" s="866"/>
      <c r="B1787" s="866"/>
      <c r="C1787" s="866"/>
      <c r="D1787" s="866"/>
      <c r="E1787" s="867"/>
      <c r="F1787" s="866"/>
      <c r="G1787" s="866"/>
      <c r="H1787" s="869" t="str">
        <f t="array" ref="H1787">IF(ISERROR(INDEX(גיליון3!$U$13:$X$27,MATCH('דיווח פרטני'!G1787,גיליון3!$T$13:$T$27,0),MATCH('דיווח פרטני'!C1787,גיליון3!$U$12:$X$12,0)))," ", INDEX(גיליון3!$U$13:$X$27,MATCH('דיווח פרטני'!G1787,גיליון3!$T$13:$T$27,0),MATCH('דיווח פרטני'!C1787,גיליון3!$U$12:$X$12,0)))</f>
        <v xml:space="preserve"> </v>
      </c>
      <c r="I1787" s="866"/>
      <c r="J1787" s="866"/>
      <c r="K1787" s="905"/>
    </row>
    <row r="1788" spans="1:11" ht="19" thickBot="1" x14ac:dyDescent="0.5">
      <c r="A1788" s="866"/>
      <c r="B1788" s="866"/>
      <c r="C1788" s="866"/>
      <c r="D1788" s="866"/>
      <c r="E1788" s="867"/>
      <c r="F1788" s="866"/>
      <c r="G1788" s="866"/>
      <c r="H1788" s="869" t="str">
        <f t="array" ref="H1788">IF(ISERROR(INDEX(גיליון3!$U$13:$X$27,MATCH('דיווח פרטני'!G1788,גיליון3!$T$13:$T$27,0),MATCH('דיווח פרטני'!C1788,גיליון3!$U$12:$X$12,0)))," ", INDEX(גיליון3!$U$13:$X$27,MATCH('דיווח פרטני'!G1788,גיליון3!$T$13:$T$27,0),MATCH('דיווח פרטני'!C1788,גיליון3!$U$12:$X$12,0)))</f>
        <v xml:space="preserve"> </v>
      </c>
      <c r="I1788" s="866"/>
      <c r="J1788" s="866"/>
      <c r="K1788" s="905"/>
    </row>
    <row r="1789" spans="1:11" ht="19" thickBot="1" x14ac:dyDescent="0.5">
      <c r="A1789" s="866"/>
      <c r="B1789" s="866"/>
      <c r="C1789" s="866"/>
      <c r="D1789" s="866"/>
      <c r="E1789" s="867"/>
      <c r="F1789" s="866"/>
      <c r="G1789" s="866"/>
      <c r="H1789" s="869" t="str">
        <f t="array" ref="H1789">IF(ISERROR(INDEX(גיליון3!$U$13:$X$27,MATCH('דיווח פרטני'!G1789,גיליון3!$T$13:$T$27,0),MATCH('דיווח פרטני'!C1789,גיליון3!$U$12:$X$12,0)))," ", INDEX(גיליון3!$U$13:$X$27,MATCH('דיווח פרטני'!G1789,גיליון3!$T$13:$T$27,0),MATCH('דיווח פרטני'!C1789,גיליון3!$U$12:$X$12,0)))</f>
        <v xml:space="preserve"> </v>
      </c>
      <c r="I1789" s="866"/>
      <c r="J1789" s="866"/>
      <c r="K1789" s="905"/>
    </row>
    <row r="1790" spans="1:11" ht="19" thickBot="1" x14ac:dyDescent="0.5">
      <c r="A1790" s="866"/>
      <c r="B1790" s="866"/>
      <c r="C1790" s="866"/>
      <c r="D1790" s="866"/>
      <c r="E1790" s="867"/>
      <c r="F1790" s="866"/>
      <c r="G1790" s="866"/>
      <c r="H1790" s="869" t="str">
        <f t="array" ref="H1790">IF(ISERROR(INDEX(גיליון3!$U$13:$X$27,MATCH('דיווח פרטני'!G1790,גיליון3!$T$13:$T$27,0),MATCH('דיווח פרטני'!C1790,גיליון3!$U$12:$X$12,0)))," ", INDEX(גיליון3!$U$13:$X$27,MATCH('דיווח פרטני'!G1790,גיליון3!$T$13:$T$27,0),MATCH('דיווח פרטני'!C1790,גיליון3!$U$12:$X$12,0)))</f>
        <v xml:space="preserve"> </v>
      </c>
      <c r="I1790" s="866"/>
      <c r="J1790" s="866"/>
      <c r="K1790" s="905"/>
    </row>
    <row r="1791" spans="1:11" ht="19" thickBot="1" x14ac:dyDescent="0.5">
      <c r="A1791" s="866"/>
      <c r="B1791" s="866"/>
      <c r="C1791" s="866"/>
      <c r="D1791" s="866"/>
      <c r="E1791" s="867"/>
      <c r="F1791" s="866"/>
      <c r="G1791" s="866"/>
      <c r="H1791" s="869" t="str">
        <f t="array" ref="H1791">IF(ISERROR(INDEX(גיליון3!$U$13:$X$27,MATCH('דיווח פרטני'!G1791,גיליון3!$T$13:$T$27,0),MATCH('דיווח פרטני'!C1791,גיליון3!$U$12:$X$12,0)))," ", INDEX(גיליון3!$U$13:$X$27,MATCH('דיווח פרטני'!G1791,גיליון3!$T$13:$T$27,0),MATCH('דיווח פרטני'!C1791,גיליון3!$U$12:$X$12,0)))</f>
        <v xml:space="preserve"> </v>
      </c>
      <c r="I1791" s="866"/>
      <c r="J1791" s="866"/>
      <c r="K1791" s="905"/>
    </row>
    <row r="1792" spans="1:11" ht="19" thickBot="1" x14ac:dyDescent="0.5">
      <c r="A1792" s="866"/>
      <c r="B1792" s="866"/>
      <c r="C1792" s="866"/>
      <c r="D1792" s="866"/>
      <c r="E1792" s="867"/>
      <c r="F1792" s="866"/>
      <c r="G1792" s="866"/>
      <c r="H1792" s="869" t="str">
        <f t="array" ref="H1792">IF(ISERROR(INDEX(גיליון3!$U$13:$X$27,MATCH('דיווח פרטני'!G1792,גיליון3!$T$13:$T$27,0),MATCH('דיווח פרטני'!C1792,גיליון3!$U$12:$X$12,0)))," ", INDEX(גיליון3!$U$13:$X$27,MATCH('דיווח פרטני'!G1792,גיליון3!$T$13:$T$27,0),MATCH('דיווח פרטני'!C1792,גיליון3!$U$12:$X$12,0)))</f>
        <v xml:space="preserve"> </v>
      </c>
      <c r="I1792" s="866"/>
      <c r="J1792" s="866"/>
      <c r="K1792" s="905"/>
    </row>
    <row r="1793" spans="1:11" ht="19" thickBot="1" x14ac:dyDescent="0.5">
      <c r="A1793" s="866"/>
      <c r="B1793" s="866"/>
      <c r="C1793" s="866"/>
      <c r="D1793" s="866"/>
      <c r="E1793" s="867"/>
      <c r="F1793" s="866"/>
      <c r="G1793" s="866"/>
      <c r="H1793" s="869" t="str">
        <f t="array" ref="H1793">IF(ISERROR(INDEX(גיליון3!$U$13:$X$27,MATCH('דיווח פרטני'!G1793,גיליון3!$T$13:$T$27,0),MATCH('דיווח פרטני'!C1793,גיליון3!$U$12:$X$12,0)))," ", INDEX(גיליון3!$U$13:$X$27,MATCH('דיווח פרטני'!G1793,גיליון3!$T$13:$T$27,0),MATCH('דיווח פרטני'!C1793,גיליון3!$U$12:$X$12,0)))</f>
        <v xml:space="preserve"> </v>
      </c>
      <c r="I1793" s="866"/>
      <c r="J1793" s="866"/>
      <c r="K1793" s="905"/>
    </row>
    <row r="1794" spans="1:11" ht="19" thickBot="1" x14ac:dyDescent="0.5">
      <c r="A1794" s="866"/>
      <c r="B1794" s="866"/>
      <c r="C1794" s="866"/>
      <c r="D1794" s="866"/>
      <c r="E1794" s="867"/>
      <c r="F1794" s="866"/>
      <c r="G1794" s="866"/>
      <c r="H1794" s="869" t="str">
        <f t="array" ref="H1794">IF(ISERROR(INDEX(גיליון3!$U$13:$X$27,MATCH('דיווח פרטני'!G1794,גיליון3!$T$13:$T$27,0),MATCH('דיווח פרטני'!C1794,גיליון3!$U$12:$X$12,0)))," ", INDEX(גיליון3!$U$13:$X$27,MATCH('דיווח פרטני'!G1794,גיליון3!$T$13:$T$27,0),MATCH('דיווח פרטני'!C1794,גיליון3!$U$12:$X$12,0)))</f>
        <v xml:space="preserve"> </v>
      </c>
      <c r="I1794" s="866"/>
      <c r="J1794" s="866"/>
      <c r="K1794" s="905"/>
    </row>
    <row r="1795" spans="1:11" ht="19" thickBot="1" x14ac:dyDescent="0.5">
      <c r="A1795" s="866"/>
      <c r="B1795" s="866"/>
      <c r="C1795" s="866"/>
      <c r="D1795" s="866"/>
      <c r="E1795" s="867"/>
      <c r="F1795" s="866"/>
      <c r="G1795" s="866"/>
      <c r="H1795" s="869" t="str">
        <f t="array" ref="H1795">IF(ISERROR(INDEX(גיליון3!$U$13:$X$27,MATCH('דיווח פרטני'!G1795,גיליון3!$T$13:$T$27,0),MATCH('דיווח פרטני'!C1795,גיליון3!$U$12:$X$12,0)))," ", INDEX(גיליון3!$U$13:$X$27,MATCH('דיווח פרטני'!G1795,גיליון3!$T$13:$T$27,0),MATCH('דיווח פרטני'!C1795,גיליון3!$U$12:$X$12,0)))</f>
        <v xml:space="preserve"> </v>
      </c>
      <c r="I1795" s="866"/>
      <c r="J1795" s="866"/>
      <c r="K1795" s="905"/>
    </row>
    <row r="1796" spans="1:11" ht="19" thickBot="1" x14ac:dyDescent="0.5">
      <c r="A1796" s="866"/>
      <c r="B1796" s="866"/>
      <c r="C1796" s="866"/>
      <c r="D1796" s="866"/>
      <c r="E1796" s="867"/>
      <c r="F1796" s="866"/>
      <c r="G1796" s="866"/>
      <c r="H1796" s="869" t="str">
        <f t="array" ref="H1796">IF(ISERROR(INDEX(גיליון3!$U$13:$X$27,MATCH('דיווח פרטני'!G1796,גיליון3!$T$13:$T$27,0),MATCH('דיווח פרטני'!C1796,גיליון3!$U$12:$X$12,0)))," ", INDEX(גיליון3!$U$13:$X$27,MATCH('דיווח פרטני'!G1796,גיליון3!$T$13:$T$27,0),MATCH('דיווח פרטני'!C1796,גיליון3!$U$12:$X$12,0)))</f>
        <v xml:space="preserve"> </v>
      </c>
      <c r="I1796" s="866"/>
      <c r="J1796" s="866"/>
      <c r="K1796" s="905"/>
    </row>
    <row r="1797" spans="1:11" ht="19" thickBot="1" x14ac:dyDescent="0.5">
      <c r="A1797" s="866"/>
      <c r="B1797" s="866"/>
      <c r="C1797" s="866"/>
      <c r="D1797" s="866"/>
      <c r="E1797" s="867"/>
      <c r="F1797" s="866"/>
      <c r="G1797" s="866"/>
      <c r="H1797" s="869" t="str">
        <f t="array" ref="H1797">IF(ISERROR(INDEX(גיליון3!$U$13:$X$27,MATCH('דיווח פרטני'!G1797,גיליון3!$T$13:$T$27,0),MATCH('דיווח פרטני'!C1797,גיליון3!$U$12:$X$12,0)))," ", INDEX(גיליון3!$U$13:$X$27,MATCH('דיווח פרטני'!G1797,גיליון3!$T$13:$T$27,0),MATCH('דיווח פרטני'!C1797,גיליון3!$U$12:$X$12,0)))</f>
        <v xml:space="preserve"> </v>
      </c>
      <c r="I1797" s="866"/>
      <c r="J1797" s="866"/>
      <c r="K1797" s="905"/>
    </row>
    <row r="1798" spans="1:11" ht="19" thickBot="1" x14ac:dyDescent="0.5">
      <c r="A1798" s="866"/>
      <c r="B1798" s="866"/>
      <c r="C1798" s="866"/>
      <c r="D1798" s="866"/>
      <c r="E1798" s="867"/>
      <c r="F1798" s="866"/>
      <c r="G1798" s="866"/>
      <c r="H1798" s="869" t="str">
        <f t="array" ref="H1798">IF(ISERROR(INDEX(גיליון3!$U$13:$X$27,MATCH('דיווח פרטני'!G1798,גיליון3!$T$13:$T$27,0),MATCH('דיווח פרטני'!C1798,גיליון3!$U$12:$X$12,0)))," ", INDEX(גיליון3!$U$13:$X$27,MATCH('דיווח פרטני'!G1798,גיליון3!$T$13:$T$27,0),MATCH('דיווח פרטני'!C1798,גיליון3!$U$12:$X$12,0)))</f>
        <v xml:space="preserve"> </v>
      </c>
      <c r="I1798" s="866"/>
      <c r="J1798" s="866"/>
      <c r="K1798" s="905"/>
    </row>
    <row r="1799" spans="1:11" ht="19" thickBot="1" x14ac:dyDescent="0.5">
      <c r="A1799" s="866"/>
      <c r="B1799" s="866"/>
      <c r="C1799" s="866"/>
      <c r="D1799" s="866"/>
      <c r="E1799" s="867"/>
      <c r="F1799" s="866"/>
      <c r="G1799" s="866"/>
      <c r="H1799" s="869" t="str">
        <f t="array" ref="H1799">IF(ISERROR(INDEX(גיליון3!$U$13:$X$27,MATCH('דיווח פרטני'!G1799,גיליון3!$T$13:$T$27,0),MATCH('דיווח פרטני'!C1799,גיליון3!$U$12:$X$12,0)))," ", INDEX(גיליון3!$U$13:$X$27,MATCH('דיווח פרטני'!G1799,גיליון3!$T$13:$T$27,0),MATCH('דיווח פרטני'!C1799,גיליון3!$U$12:$X$12,0)))</f>
        <v xml:space="preserve"> </v>
      </c>
      <c r="I1799" s="866"/>
      <c r="J1799" s="866"/>
      <c r="K1799" s="905"/>
    </row>
    <row r="1800" spans="1:11" ht="19" thickBot="1" x14ac:dyDescent="0.5">
      <c r="A1800" s="866"/>
      <c r="B1800" s="866"/>
      <c r="C1800" s="866"/>
      <c r="D1800" s="866"/>
      <c r="E1800" s="867"/>
      <c r="F1800" s="866"/>
      <c r="G1800" s="866"/>
      <c r="H1800" s="869" t="str">
        <f t="array" ref="H1800">IF(ISERROR(INDEX(גיליון3!$U$13:$X$27,MATCH('דיווח פרטני'!G1800,גיליון3!$T$13:$T$27,0),MATCH('דיווח פרטני'!C1800,גיליון3!$U$12:$X$12,0)))," ", INDEX(גיליון3!$U$13:$X$27,MATCH('דיווח פרטני'!G1800,גיליון3!$T$13:$T$27,0),MATCH('דיווח פרטני'!C1800,גיליון3!$U$12:$X$12,0)))</f>
        <v xml:space="preserve"> </v>
      </c>
      <c r="I1800" s="866"/>
      <c r="J1800" s="866"/>
      <c r="K1800" s="905"/>
    </row>
    <row r="1801" spans="1:11" ht="19" thickBot="1" x14ac:dyDescent="0.5">
      <c r="A1801" s="866"/>
      <c r="B1801" s="866"/>
      <c r="C1801" s="866"/>
      <c r="D1801" s="866"/>
      <c r="E1801" s="867"/>
      <c r="F1801" s="866"/>
      <c r="G1801" s="866"/>
      <c r="H1801" s="869" t="str">
        <f t="array" ref="H1801">IF(ISERROR(INDEX(גיליון3!$U$13:$X$27,MATCH('דיווח פרטני'!G1801,גיליון3!$T$13:$T$27,0),MATCH('דיווח פרטני'!C1801,גיליון3!$U$12:$X$12,0)))," ", INDEX(גיליון3!$U$13:$X$27,MATCH('דיווח פרטני'!G1801,גיליון3!$T$13:$T$27,0),MATCH('דיווח פרטני'!C1801,גיליון3!$U$12:$X$12,0)))</f>
        <v xml:space="preserve"> </v>
      </c>
      <c r="I1801" s="866"/>
      <c r="J1801" s="866"/>
      <c r="K1801" s="905"/>
    </row>
    <row r="1802" spans="1:11" ht="19" thickBot="1" x14ac:dyDescent="0.5">
      <c r="A1802" s="866"/>
      <c r="B1802" s="866"/>
      <c r="C1802" s="866"/>
      <c r="D1802" s="866"/>
      <c r="E1802" s="867"/>
      <c r="F1802" s="866"/>
      <c r="G1802" s="866"/>
      <c r="H1802" s="869" t="str">
        <f t="array" ref="H1802">IF(ISERROR(INDEX(גיליון3!$U$13:$X$27,MATCH('דיווח פרטני'!G1802,גיליון3!$T$13:$T$27,0),MATCH('דיווח פרטני'!C1802,גיליון3!$U$12:$X$12,0)))," ", INDEX(גיליון3!$U$13:$X$27,MATCH('דיווח פרטני'!G1802,גיליון3!$T$13:$T$27,0),MATCH('דיווח פרטני'!C1802,גיליון3!$U$12:$X$12,0)))</f>
        <v xml:space="preserve"> </v>
      </c>
      <c r="I1802" s="866"/>
      <c r="J1802" s="866"/>
      <c r="K1802" s="905"/>
    </row>
    <row r="1803" spans="1:11" ht="19" thickBot="1" x14ac:dyDescent="0.5">
      <c r="A1803" s="866"/>
      <c r="B1803" s="866"/>
      <c r="C1803" s="866"/>
      <c r="D1803" s="866"/>
      <c r="E1803" s="867"/>
      <c r="F1803" s="866"/>
      <c r="G1803" s="866"/>
      <c r="H1803" s="869" t="str">
        <f t="array" ref="H1803">IF(ISERROR(INDEX(גיליון3!$U$13:$X$27,MATCH('דיווח פרטני'!G1803,גיליון3!$T$13:$T$27,0),MATCH('דיווח פרטני'!C1803,גיליון3!$U$12:$X$12,0)))," ", INDEX(גיליון3!$U$13:$X$27,MATCH('דיווח פרטני'!G1803,גיליון3!$T$13:$T$27,0),MATCH('דיווח פרטני'!C1803,גיליון3!$U$12:$X$12,0)))</f>
        <v xml:space="preserve"> </v>
      </c>
      <c r="I1803" s="866"/>
      <c r="J1803" s="866"/>
      <c r="K1803" s="905"/>
    </row>
    <row r="1804" spans="1:11" ht="19" thickBot="1" x14ac:dyDescent="0.5">
      <c r="A1804" s="866"/>
      <c r="B1804" s="866"/>
      <c r="C1804" s="866"/>
      <c r="D1804" s="866"/>
      <c r="E1804" s="867"/>
      <c r="F1804" s="866"/>
      <c r="G1804" s="866"/>
      <c r="H1804" s="869" t="str">
        <f t="array" ref="H1804">IF(ISERROR(INDEX(גיליון3!$U$13:$X$27,MATCH('דיווח פרטני'!G1804,גיליון3!$T$13:$T$27,0),MATCH('דיווח פרטני'!C1804,גיליון3!$U$12:$X$12,0)))," ", INDEX(גיליון3!$U$13:$X$27,MATCH('דיווח פרטני'!G1804,גיליון3!$T$13:$T$27,0),MATCH('דיווח פרטני'!C1804,גיליון3!$U$12:$X$12,0)))</f>
        <v xml:space="preserve"> </v>
      </c>
      <c r="I1804" s="866"/>
      <c r="J1804" s="866"/>
      <c r="K1804" s="905"/>
    </row>
    <row r="1805" spans="1:11" ht="19" thickBot="1" x14ac:dyDescent="0.5">
      <c r="A1805" s="866"/>
      <c r="B1805" s="866"/>
      <c r="C1805" s="866"/>
      <c r="D1805" s="866"/>
      <c r="E1805" s="867"/>
      <c r="F1805" s="866"/>
      <c r="G1805" s="866"/>
      <c r="H1805" s="869" t="str">
        <f t="array" ref="H1805">IF(ISERROR(INDEX(גיליון3!$U$13:$X$27,MATCH('דיווח פרטני'!G1805,גיליון3!$T$13:$T$27,0),MATCH('דיווח פרטני'!C1805,גיליון3!$U$12:$X$12,0)))," ", INDEX(גיליון3!$U$13:$X$27,MATCH('דיווח פרטני'!G1805,גיליון3!$T$13:$T$27,0),MATCH('דיווח פרטני'!C1805,גיליון3!$U$12:$X$12,0)))</f>
        <v xml:space="preserve"> </v>
      </c>
      <c r="I1805" s="866"/>
      <c r="J1805" s="866"/>
      <c r="K1805" s="905"/>
    </row>
    <row r="1806" spans="1:11" ht="19" thickBot="1" x14ac:dyDescent="0.5">
      <c r="A1806" s="866"/>
      <c r="B1806" s="866"/>
      <c r="C1806" s="866"/>
      <c r="D1806" s="866"/>
      <c r="E1806" s="867"/>
      <c r="F1806" s="866"/>
      <c r="G1806" s="866"/>
      <c r="H1806" s="869" t="str">
        <f t="array" ref="H1806">IF(ISERROR(INDEX(גיליון3!$U$13:$X$27,MATCH('דיווח פרטני'!G1806,גיליון3!$T$13:$T$27,0),MATCH('דיווח פרטני'!C1806,גיליון3!$U$12:$X$12,0)))," ", INDEX(גיליון3!$U$13:$X$27,MATCH('דיווח פרטני'!G1806,גיליון3!$T$13:$T$27,0),MATCH('דיווח פרטני'!C1806,גיליון3!$U$12:$X$12,0)))</f>
        <v xml:space="preserve"> </v>
      </c>
      <c r="I1806" s="866"/>
      <c r="J1806" s="866"/>
      <c r="K1806" s="905"/>
    </row>
    <row r="1807" spans="1:11" ht="19" thickBot="1" x14ac:dyDescent="0.5">
      <c r="A1807" s="866"/>
      <c r="B1807" s="866"/>
      <c r="C1807" s="866"/>
      <c r="D1807" s="866"/>
      <c r="E1807" s="867"/>
      <c r="F1807" s="866"/>
      <c r="G1807" s="866"/>
      <c r="H1807" s="869" t="str">
        <f t="array" ref="H1807">IF(ISERROR(INDEX(גיליון3!$U$13:$X$27,MATCH('דיווח פרטני'!G1807,גיליון3!$T$13:$T$27,0),MATCH('דיווח פרטני'!C1807,גיליון3!$U$12:$X$12,0)))," ", INDEX(גיליון3!$U$13:$X$27,MATCH('דיווח פרטני'!G1807,גיליון3!$T$13:$T$27,0),MATCH('דיווח פרטני'!C1807,גיליון3!$U$12:$X$12,0)))</f>
        <v xml:space="preserve"> </v>
      </c>
      <c r="I1807" s="866"/>
      <c r="J1807" s="866"/>
      <c r="K1807" s="905"/>
    </row>
    <row r="1808" spans="1:11" ht="19" thickBot="1" x14ac:dyDescent="0.5">
      <c r="A1808" s="866"/>
      <c r="B1808" s="866"/>
      <c r="C1808" s="866"/>
      <c r="D1808" s="866"/>
      <c r="E1808" s="867"/>
      <c r="F1808" s="866"/>
      <c r="G1808" s="866"/>
      <c r="H1808" s="869" t="str">
        <f t="array" ref="H1808">IF(ISERROR(INDEX(גיליון3!$U$13:$X$27,MATCH('דיווח פרטני'!G1808,גיליון3!$T$13:$T$27,0),MATCH('דיווח פרטני'!C1808,גיליון3!$U$12:$X$12,0)))," ", INDEX(גיליון3!$U$13:$X$27,MATCH('דיווח פרטני'!G1808,גיליון3!$T$13:$T$27,0),MATCH('דיווח פרטני'!C1808,גיליון3!$U$12:$X$12,0)))</f>
        <v xml:space="preserve"> </v>
      </c>
      <c r="I1808" s="866"/>
      <c r="J1808" s="866"/>
      <c r="K1808" s="905"/>
    </row>
    <row r="1809" spans="1:11" ht="19" thickBot="1" x14ac:dyDescent="0.5">
      <c r="A1809" s="866"/>
      <c r="B1809" s="866"/>
      <c r="C1809" s="866"/>
      <c r="D1809" s="866"/>
      <c r="E1809" s="867"/>
      <c r="F1809" s="866"/>
      <c r="G1809" s="866"/>
      <c r="H1809" s="869" t="str">
        <f t="array" ref="H1809">IF(ISERROR(INDEX(גיליון3!$U$13:$X$27,MATCH('דיווח פרטני'!G1809,גיליון3!$T$13:$T$27,0),MATCH('דיווח פרטני'!C1809,גיליון3!$U$12:$X$12,0)))," ", INDEX(גיליון3!$U$13:$X$27,MATCH('דיווח פרטני'!G1809,גיליון3!$T$13:$T$27,0),MATCH('דיווח פרטני'!C1809,גיליון3!$U$12:$X$12,0)))</f>
        <v xml:space="preserve"> </v>
      </c>
      <c r="I1809" s="866"/>
      <c r="J1809" s="866"/>
      <c r="K1809" s="905"/>
    </row>
    <row r="1810" spans="1:11" ht="19" thickBot="1" x14ac:dyDescent="0.5">
      <c r="A1810" s="866"/>
      <c r="B1810" s="866"/>
      <c r="C1810" s="866"/>
      <c r="D1810" s="866"/>
      <c r="E1810" s="867"/>
      <c r="F1810" s="866"/>
      <c r="G1810" s="866"/>
      <c r="H1810" s="869" t="str">
        <f t="array" ref="H1810">IF(ISERROR(INDEX(גיליון3!$U$13:$X$27,MATCH('דיווח פרטני'!G1810,גיליון3!$T$13:$T$27,0),MATCH('דיווח פרטני'!C1810,גיליון3!$U$12:$X$12,0)))," ", INDEX(גיליון3!$U$13:$X$27,MATCH('דיווח פרטני'!G1810,גיליון3!$T$13:$T$27,0),MATCH('דיווח פרטני'!C1810,גיליון3!$U$12:$X$12,0)))</f>
        <v xml:space="preserve"> </v>
      </c>
      <c r="I1810" s="866"/>
      <c r="J1810" s="866"/>
      <c r="K1810" s="905"/>
    </row>
    <row r="1811" spans="1:11" ht="19" thickBot="1" x14ac:dyDescent="0.5">
      <c r="A1811" s="866"/>
      <c r="B1811" s="866"/>
      <c r="C1811" s="866"/>
      <c r="D1811" s="866"/>
      <c r="E1811" s="867"/>
      <c r="F1811" s="866"/>
      <c r="G1811" s="866"/>
      <c r="H1811" s="869" t="str">
        <f t="array" ref="H1811">IF(ISERROR(INDEX(גיליון3!$U$13:$X$27,MATCH('דיווח פרטני'!G1811,גיליון3!$T$13:$T$27,0),MATCH('דיווח פרטני'!C1811,גיליון3!$U$12:$X$12,0)))," ", INDEX(גיליון3!$U$13:$X$27,MATCH('דיווח פרטני'!G1811,גיליון3!$T$13:$T$27,0),MATCH('דיווח פרטני'!C1811,גיליון3!$U$12:$X$12,0)))</f>
        <v xml:space="preserve"> </v>
      </c>
      <c r="I1811" s="866"/>
      <c r="J1811" s="866"/>
      <c r="K1811" s="905"/>
    </row>
    <row r="1812" spans="1:11" ht="19" thickBot="1" x14ac:dyDescent="0.5">
      <c r="A1812" s="866"/>
      <c r="B1812" s="866"/>
      <c r="C1812" s="866"/>
      <c r="D1812" s="866"/>
      <c r="E1812" s="867"/>
      <c r="F1812" s="866"/>
      <c r="G1812" s="866"/>
      <c r="H1812" s="869" t="str">
        <f t="array" ref="H1812">IF(ISERROR(INDEX(גיליון3!$U$13:$X$27,MATCH('דיווח פרטני'!G1812,גיליון3!$T$13:$T$27,0),MATCH('דיווח פרטני'!C1812,גיליון3!$U$12:$X$12,0)))," ", INDEX(גיליון3!$U$13:$X$27,MATCH('דיווח פרטני'!G1812,גיליון3!$T$13:$T$27,0),MATCH('דיווח פרטני'!C1812,גיליון3!$U$12:$X$12,0)))</f>
        <v xml:space="preserve"> </v>
      </c>
      <c r="I1812" s="866"/>
      <c r="J1812" s="866"/>
      <c r="K1812" s="905"/>
    </row>
    <row r="1813" spans="1:11" ht="19" thickBot="1" x14ac:dyDescent="0.5">
      <c r="A1813" s="866"/>
      <c r="B1813" s="866"/>
      <c r="C1813" s="866"/>
      <c r="D1813" s="866"/>
      <c r="E1813" s="867"/>
      <c r="F1813" s="866"/>
      <c r="G1813" s="866"/>
      <c r="H1813" s="869" t="str">
        <f t="array" ref="H1813">IF(ISERROR(INDEX(גיליון3!$U$13:$X$27,MATCH('דיווח פרטני'!G1813,גיליון3!$T$13:$T$27,0),MATCH('דיווח פרטני'!C1813,גיליון3!$U$12:$X$12,0)))," ", INDEX(גיליון3!$U$13:$X$27,MATCH('דיווח פרטני'!G1813,גיליון3!$T$13:$T$27,0),MATCH('דיווח פרטני'!C1813,גיליון3!$U$12:$X$12,0)))</f>
        <v xml:space="preserve"> </v>
      </c>
      <c r="I1813" s="866"/>
      <c r="J1813" s="866"/>
      <c r="K1813" s="905"/>
    </row>
    <row r="1814" spans="1:11" ht="19" thickBot="1" x14ac:dyDescent="0.5">
      <c r="A1814" s="866"/>
      <c r="B1814" s="866"/>
      <c r="C1814" s="866"/>
      <c r="D1814" s="866"/>
      <c r="E1814" s="867"/>
      <c r="F1814" s="866"/>
      <c r="G1814" s="866"/>
      <c r="H1814" s="869" t="str">
        <f t="array" ref="H1814">IF(ISERROR(INDEX(גיליון3!$U$13:$X$27,MATCH('דיווח פרטני'!G1814,גיליון3!$T$13:$T$27,0),MATCH('דיווח פרטני'!C1814,גיליון3!$U$12:$X$12,0)))," ", INDEX(גיליון3!$U$13:$X$27,MATCH('דיווח פרטני'!G1814,גיליון3!$T$13:$T$27,0),MATCH('דיווח פרטני'!C1814,גיליון3!$U$12:$X$12,0)))</f>
        <v xml:space="preserve"> </v>
      </c>
      <c r="I1814" s="866"/>
      <c r="J1814" s="866"/>
      <c r="K1814" s="905"/>
    </row>
    <row r="1815" spans="1:11" ht="19" thickBot="1" x14ac:dyDescent="0.5">
      <c r="A1815" s="866"/>
      <c r="B1815" s="866"/>
      <c r="C1815" s="866"/>
      <c r="D1815" s="866"/>
      <c r="E1815" s="867"/>
      <c r="F1815" s="866"/>
      <c r="G1815" s="866"/>
      <c r="H1815" s="869" t="str">
        <f t="array" ref="H1815">IF(ISERROR(INDEX(גיליון3!$U$13:$X$27,MATCH('דיווח פרטני'!G1815,גיליון3!$T$13:$T$27,0),MATCH('דיווח פרטני'!C1815,גיליון3!$U$12:$X$12,0)))," ", INDEX(גיליון3!$U$13:$X$27,MATCH('דיווח פרטני'!G1815,גיליון3!$T$13:$T$27,0),MATCH('דיווח פרטני'!C1815,גיליון3!$U$12:$X$12,0)))</f>
        <v xml:space="preserve"> </v>
      </c>
      <c r="I1815" s="866"/>
      <c r="J1815" s="866"/>
      <c r="K1815" s="905"/>
    </row>
    <row r="1816" spans="1:11" ht="19" thickBot="1" x14ac:dyDescent="0.5">
      <c r="A1816" s="866"/>
      <c r="B1816" s="866"/>
      <c r="C1816" s="866"/>
      <c r="D1816" s="866"/>
      <c r="E1816" s="867"/>
      <c r="F1816" s="866"/>
      <c r="G1816" s="866"/>
      <c r="H1816" s="869" t="str">
        <f t="array" ref="H1816">IF(ISERROR(INDEX(גיליון3!$U$13:$X$27,MATCH('דיווח פרטני'!G1816,גיליון3!$T$13:$T$27,0),MATCH('דיווח פרטני'!C1816,גיליון3!$U$12:$X$12,0)))," ", INDEX(גיליון3!$U$13:$X$27,MATCH('דיווח פרטני'!G1816,גיליון3!$T$13:$T$27,0),MATCH('דיווח פרטני'!C1816,גיליון3!$U$12:$X$12,0)))</f>
        <v xml:space="preserve"> </v>
      </c>
      <c r="I1816" s="866"/>
      <c r="J1816" s="866"/>
      <c r="K1816" s="905"/>
    </row>
    <row r="1817" spans="1:11" ht="19" thickBot="1" x14ac:dyDescent="0.5">
      <c r="A1817" s="866"/>
      <c r="B1817" s="866"/>
      <c r="C1817" s="866"/>
      <c r="D1817" s="866"/>
      <c r="E1817" s="867"/>
      <c r="F1817" s="866"/>
      <c r="G1817" s="866"/>
      <c r="H1817" s="869" t="str">
        <f t="array" ref="H1817">IF(ISERROR(INDEX(גיליון3!$U$13:$X$27,MATCH('דיווח פרטני'!G1817,גיליון3!$T$13:$T$27,0),MATCH('דיווח פרטני'!C1817,גיליון3!$U$12:$X$12,0)))," ", INDEX(גיליון3!$U$13:$X$27,MATCH('דיווח פרטני'!G1817,גיליון3!$T$13:$T$27,0),MATCH('דיווח פרטני'!C1817,גיליון3!$U$12:$X$12,0)))</f>
        <v xml:space="preserve"> </v>
      </c>
      <c r="I1817" s="866"/>
      <c r="J1817" s="866"/>
      <c r="K1817" s="905"/>
    </row>
    <row r="1818" spans="1:11" ht="19" thickBot="1" x14ac:dyDescent="0.5">
      <c r="A1818" s="866"/>
      <c r="B1818" s="866"/>
      <c r="C1818" s="866"/>
      <c r="D1818" s="866"/>
      <c r="E1818" s="867"/>
      <c r="F1818" s="866"/>
      <c r="G1818" s="866"/>
      <c r="H1818" s="869" t="str">
        <f t="array" ref="H1818">IF(ISERROR(INDEX(גיליון3!$U$13:$X$27,MATCH('דיווח פרטני'!G1818,גיליון3!$T$13:$T$27,0),MATCH('דיווח פרטני'!C1818,גיליון3!$U$12:$X$12,0)))," ", INDEX(גיליון3!$U$13:$X$27,MATCH('דיווח פרטני'!G1818,גיליון3!$T$13:$T$27,0),MATCH('דיווח פרטני'!C1818,גיליון3!$U$12:$X$12,0)))</f>
        <v xml:space="preserve"> </v>
      </c>
      <c r="I1818" s="866"/>
      <c r="J1818" s="866"/>
      <c r="K1818" s="905"/>
    </row>
    <row r="1819" spans="1:11" ht="19" thickBot="1" x14ac:dyDescent="0.5">
      <c r="A1819" s="866"/>
      <c r="B1819" s="866"/>
      <c r="C1819" s="866"/>
      <c r="D1819" s="866"/>
      <c r="E1819" s="867"/>
      <c r="F1819" s="866"/>
      <c r="G1819" s="866"/>
      <c r="H1819" s="869" t="str">
        <f t="array" ref="H1819">IF(ISERROR(INDEX(גיליון3!$U$13:$X$27,MATCH('דיווח פרטני'!G1819,גיליון3!$T$13:$T$27,0),MATCH('דיווח פרטני'!C1819,גיליון3!$U$12:$X$12,0)))," ", INDEX(גיליון3!$U$13:$X$27,MATCH('דיווח פרטני'!G1819,גיליון3!$T$13:$T$27,0),MATCH('דיווח פרטני'!C1819,גיליון3!$U$12:$X$12,0)))</f>
        <v xml:space="preserve"> </v>
      </c>
      <c r="I1819" s="866"/>
      <c r="J1819" s="866"/>
      <c r="K1819" s="905"/>
    </row>
    <row r="1820" spans="1:11" ht="19" thickBot="1" x14ac:dyDescent="0.5">
      <c r="A1820" s="866"/>
      <c r="B1820" s="866"/>
      <c r="C1820" s="866"/>
      <c r="D1820" s="866"/>
      <c r="E1820" s="867"/>
      <c r="F1820" s="866"/>
      <c r="G1820" s="866"/>
      <c r="H1820" s="869" t="str">
        <f t="array" ref="H1820">IF(ISERROR(INDEX(גיליון3!$U$13:$X$27,MATCH('דיווח פרטני'!G1820,גיליון3!$T$13:$T$27,0),MATCH('דיווח פרטני'!C1820,גיליון3!$U$12:$X$12,0)))," ", INDEX(גיליון3!$U$13:$X$27,MATCH('דיווח פרטני'!G1820,גיליון3!$T$13:$T$27,0),MATCH('דיווח פרטני'!C1820,גיליון3!$U$12:$X$12,0)))</f>
        <v xml:space="preserve"> </v>
      </c>
      <c r="I1820" s="866"/>
      <c r="J1820" s="866"/>
      <c r="K1820" s="905"/>
    </row>
    <row r="1821" spans="1:11" ht="19" thickBot="1" x14ac:dyDescent="0.5">
      <c r="A1821" s="866"/>
      <c r="B1821" s="866"/>
      <c r="C1821" s="866"/>
      <c r="D1821" s="866"/>
      <c r="E1821" s="867"/>
      <c r="F1821" s="866"/>
      <c r="G1821" s="866"/>
      <c r="H1821" s="869" t="str">
        <f t="array" ref="H1821">IF(ISERROR(INDEX(גיליון3!$U$13:$X$27,MATCH('דיווח פרטני'!G1821,גיליון3!$T$13:$T$27,0),MATCH('דיווח פרטני'!C1821,גיליון3!$U$12:$X$12,0)))," ", INDEX(גיליון3!$U$13:$X$27,MATCH('דיווח פרטני'!G1821,גיליון3!$T$13:$T$27,0),MATCH('דיווח פרטני'!C1821,גיליון3!$U$12:$X$12,0)))</f>
        <v xml:space="preserve"> </v>
      </c>
      <c r="I1821" s="866"/>
      <c r="J1821" s="866"/>
      <c r="K1821" s="905"/>
    </row>
    <row r="1822" spans="1:11" ht="19" thickBot="1" x14ac:dyDescent="0.5">
      <c r="A1822" s="866"/>
      <c r="B1822" s="866"/>
      <c r="C1822" s="866"/>
      <c r="D1822" s="866"/>
      <c r="E1822" s="867"/>
      <c r="F1822" s="866"/>
      <c r="G1822" s="866"/>
      <c r="H1822" s="869" t="str">
        <f t="array" ref="H1822">IF(ISERROR(INDEX(גיליון3!$U$13:$X$27,MATCH('דיווח פרטני'!G1822,גיליון3!$T$13:$T$27,0),MATCH('דיווח פרטני'!C1822,גיליון3!$U$12:$X$12,0)))," ", INDEX(גיליון3!$U$13:$X$27,MATCH('דיווח פרטני'!G1822,גיליון3!$T$13:$T$27,0),MATCH('דיווח פרטני'!C1822,גיליון3!$U$12:$X$12,0)))</f>
        <v xml:space="preserve"> </v>
      </c>
      <c r="I1822" s="866"/>
      <c r="J1822" s="866"/>
      <c r="K1822" s="905"/>
    </row>
    <row r="1823" spans="1:11" ht="19" thickBot="1" x14ac:dyDescent="0.5">
      <c r="A1823" s="866"/>
      <c r="B1823" s="866"/>
      <c r="C1823" s="866"/>
      <c r="D1823" s="866"/>
      <c r="E1823" s="867"/>
      <c r="F1823" s="866"/>
      <c r="G1823" s="866"/>
      <c r="H1823" s="869" t="str">
        <f t="array" ref="H1823">IF(ISERROR(INDEX(גיליון3!$U$13:$X$27,MATCH('דיווח פרטני'!G1823,גיליון3!$T$13:$T$27,0),MATCH('דיווח פרטני'!C1823,גיליון3!$U$12:$X$12,0)))," ", INDEX(גיליון3!$U$13:$X$27,MATCH('דיווח פרטני'!G1823,גיליון3!$T$13:$T$27,0),MATCH('דיווח פרטני'!C1823,גיליון3!$U$12:$X$12,0)))</f>
        <v xml:space="preserve"> </v>
      </c>
      <c r="I1823" s="866"/>
      <c r="J1823" s="866"/>
      <c r="K1823" s="905"/>
    </row>
    <row r="1824" spans="1:11" ht="19" thickBot="1" x14ac:dyDescent="0.5">
      <c r="A1824" s="866"/>
      <c r="B1824" s="866"/>
      <c r="C1824" s="866"/>
      <c r="D1824" s="866"/>
      <c r="E1824" s="867"/>
      <c r="F1824" s="866"/>
      <c r="G1824" s="866"/>
      <c r="H1824" s="869" t="str">
        <f t="array" ref="H1824">IF(ISERROR(INDEX(גיליון3!$U$13:$X$27,MATCH('דיווח פרטני'!G1824,גיליון3!$T$13:$T$27,0),MATCH('דיווח פרטני'!C1824,גיליון3!$U$12:$X$12,0)))," ", INDEX(גיליון3!$U$13:$X$27,MATCH('דיווח פרטני'!G1824,גיליון3!$T$13:$T$27,0),MATCH('דיווח פרטני'!C1824,גיליון3!$U$12:$X$12,0)))</f>
        <v xml:space="preserve"> </v>
      </c>
      <c r="I1824" s="866"/>
      <c r="J1824" s="866"/>
      <c r="K1824" s="905"/>
    </row>
    <row r="1825" spans="1:11" ht="19" thickBot="1" x14ac:dyDescent="0.5">
      <c r="A1825" s="866"/>
      <c r="B1825" s="866"/>
      <c r="C1825" s="866"/>
      <c r="D1825" s="866"/>
      <c r="E1825" s="867"/>
      <c r="F1825" s="866"/>
      <c r="G1825" s="866"/>
      <c r="H1825" s="869" t="str">
        <f t="array" ref="H1825">IF(ISERROR(INDEX(גיליון3!$U$13:$X$27,MATCH('דיווח פרטני'!G1825,גיליון3!$T$13:$T$27,0),MATCH('דיווח פרטני'!C1825,גיליון3!$U$12:$X$12,0)))," ", INDEX(גיליון3!$U$13:$X$27,MATCH('דיווח פרטני'!G1825,גיליון3!$T$13:$T$27,0),MATCH('דיווח פרטני'!C1825,גיליון3!$U$12:$X$12,0)))</f>
        <v xml:space="preserve"> </v>
      </c>
      <c r="I1825" s="866"/>
      <c r="J1825" s="866"/>
      <c r="K1825" s="905"/>
    </row>
    <row r="1826" spans="1:11" ht="19" thickBot="1" x14ac:dyDescent="0.5">
      <c r="A1826" s="866"/>
      <c r="B1826" s="866"/>
      <c r="C1826" s="866"/>
      <c r="D1826" s="866"/>
      <c r="E1826" s="867"/>
      <c r="F1826" s="866"/>
      <c r="G1826" s="866"/>
      <c r="H1826" s="869" t="str">
        <f t="array" ref="H1826">IF(ISERROR(INDEX(גיליון3!$U$13:$X$27,MATCH('דיווח פרטני'!G1826,גיליון3!$T$13:$T$27,0),MATCH('דיווח פרטני'!C1826,גיליון3!$U$12:$X$12,0)))," ", INDEX(גיליון3!$U$13:$X$27,MATCH('דיווח פרטני'!G1826,גיליון3!$T$13:$T$27,0),MATCH('דיווח פרטני'!C1826,גיליון3!$U$12:$X$12,0)))</f>
        <v xml:space="preserve"> </v>
      </c>
      <c r="I1826" s="866"/>
      <c r="J1826" s="866"/>
      <c r="K1826" s="905"/>
    </row>
    <row r="1827" spans="1:11" ht="19" thickBot="1" x14ac:dyDescent="0.5">
      <c r="A1827" s="866"/>
      <c r="B1827" s="866"/>
      <c r="C1827" s="866"/>
      <c r="D1827" s="866"/>
      <c r="E1827" s="867"/>
      <c r="F1827" s="866"/>
      <c r="G1827" s="866"/>
      <c r="H1827" s="869" t="str">
        <f t="array" ref="H1827">IF(ISERROR(INDEX(גיליון3!$U$13:$X$27,MATCH('דיווח פרטני'!G1827,גיליון3!$T$13:$T$27,0),MATCH('דיווח פרטני'!C1827,גיליון3!$U$12:$X$12,0)))," ", INDEX(גיליון3!$U$13:$X$27,MATCH('דיווח פרטני'!G1827,גיליון3!$T$13:$T$27,0),MATCH('דיווח פרטני'!C1827,גיליון3!$U$12:$X$12,0)))</f>
        <v xml:space="preserve"> </v>
      </c>
      <c r="I1827" s="866"/>
      <c r="J1827" s="866"/>
      <c r="K1827" s="905"/>
    </row>
    <row r="1828" spans="1:11" ht="19" thickBot="1" x14ac:dyDescent="0.5">
      <c r="A1828" s="866"/>
      <c r="B1828" s="866"/>
      <c r="C1828" s="866"/>
      <c r="D1828" s="866"/>
      <c r="E1828" s="867"/>
      <c r="F1828" s="866"/>
      <c r="G1828" s="866"/>
      <c r="H1828" s="869" t="str">
        <f t="array" ref="H1828">IF(ISERROR(INDEX(גיליון3!$U$13:$X$27,MATCH('דיווח פרטני'!G1828,גיליון3!$T$13:$T$27,0),MATCH('דיווח פרטני'!C1828,גיליון3!$U$12:$X$12,0)))," ", INDEX(גיליון3!$U$13:$X$27,MATCH('דיווח פרטני'!G1828,גיליון3!$T$13:$T$27,0),MATCH('דיווח פרטני'!C1828,גיליון3!$U$12:$X$12,0)))</f>
        <v xml:space="preserve"> </v>
      </c>
      <c r="I1828" s="866"/>
      <c r="J1828" s="866"/>
      <c r="K1828" s="905"/>
    </row>
    <row r="1829" spans="1:11" ht="19" thickBot="1" x14ac:dyDescent="0.5">
      <c r="A1829" s="866"/>
      <c r="B1829" s="866"/>
      <c r="C1829" s="866"/>
      <c r="D1829" s="866"/>
      <c r="E1829" s="867"/>
      <c r="F1829" s="866"/>
      <c r="G1829" s="866"/>
      <c r="H1829" s="869" t="str">
        <f t="array" ref="H1829">IF(ISERROR(INDEX(גיליון3!$U$13:$X$27,MATCH('דיווח פרטני'!G1829,גיליון3!$T$13:$T$27,0),MATCH('דיווח פרטני'!C1829,גיליון3!$U$12:$X$12,0)))," ", INDEX(גיליון3!$U$13:$X$27,MATCH('דיווח פרטני'!G1829,גיליון3!$T$13:$T$27,0),MATCH('דיווח פרטני'!C1829,גיליון3!$U$12:$X$12,0)))</f>
        <v xml:space="preserve"> </v>
      </c>
      <c r="I1829" s="866"/>
      <c r="J1829" s="866"/>
      <c r="K1829" s="905"/>
    </row>
    <row r="1830" spans="1:11" ht="19" thickBot="1" x14ac:dyDescent="0.5">
      <c r="A1830" s="866"/>
      <c r="B1830" s="866"/>
      <c r="C1830" s="866"/>
      <c r="D1830" s="866"/>
      <c r="E1830" s="867"/>
      <c r="F1830" s="866"/>
      <c r="G1830" s="866"/>
      <c r="H1830" s="869" t="str">
        <f t="array" ref="H1830">IF(ISERROR(INDEX(גיליון3!$U$13:$X$27,MATCH('דיווח פרטני'!G1830,גיליון3!$T$13:$T$27,0),MATCH('דיווח פרטני'!C1830,גיליון3!$U$12:$X$12,0)))," ", INDEX(גיליון3!$U$13:$X$27,MATCH('דיווח פרטני'!G1830,גיליון3!$T$13:$T$27,0),MATCH('דיווח פרטני'!C1830,גיליון3!$U$12:$X$12,0)))</f>
        <v xml:space="preserve"> </v>
      </c>
      <c r="I1830" s="866"/>
      <c r="J1830" s="866"/>
      <c r="K1830" s="905"/>
    </row>
    <row r="1831" spans="1:11" ht="19" thickBot="1" x14ac:dyDescent="0.5">
      <c r="A1831" s="866"/>
      <c r="B1831" s="866"/>
      <c r="C1831" s="866"/>
      <c r="D1831" s="866"/>
      <c r="E1831" s="867"/>
      <c r="F1831" s="866"/>
      <c r="G1831" s="866"/>
      <c r="H1831" s="869" t="str">
        <f t="array" ref="H1831">IF(ISERROR(INDEX(גיליון3!$U$13:$X$27,MATCH('דיווח פרטני'!G1831,גיליון3!$T$13:$T$27,0),MATCH('דיווח פרטני'!C1831,גיליון3!$U$12:$X$12,0)))," ", INDEX(גיליון3!$U$13:$X$27,MATCH('דיווח פרטני'!G1831,גיליון3!$T$13:$T$27,0),MATCH('דיווח פרטני'!C1831,גיליון3!$U$12:$X$12,0)))</f>
        <v xml:space="preserve"> </v>
      </c>
      <c r="I1831" s="866"/>
      <c r="J1831" s="866"/>
      <c r="K1831" s="905"/>
    </row>
    <row r="1832" spans="1:11" ht="19" thickBot="1" x14ac:dyDescent="0.5">
      <c r="A1832" s="866"/>
      <c r="B1832" s="866"/>
      <c r="C1832" s="866"/>
      <c r="D1832" s="866"/>
      <c r="E1832" s="867"/>
      <c r="F1832" s="866"/>
      <c r="G1832" s="866"/>
      <c r="H1832" s="869" t="str">
        <f t="array" ref="H1832">IF(ISERROR(INDEX(גיליון3!$U$13:$X$27,MATCH('דיווח פרטני'!G1832,גיליון3!$T$13:$T$27,0),MATCH('דיווח פרטני'!C1832,גיליון3!$U$12:$X$12,0)))," ", INDEX(גיליון3!$U$13:$X$27,MATCH('דיווח פרטני'!G1832,גיליון3!$T$13:$T$27,0),MATCH('דיווח פרטני'!C1832,גיליון3!$U$12:$X$12,0)))</f>
        <v xml:space="preserve"> </v>
      </c>
      <c r="I1832" s="866"/>
      <c r="J1832" s="866"/>
      <c r="K1832" s="905"/>
    </row>
    <row r="1833" spans="1:11" ht="19" thickBot="1" x14ac:dyDescent="0.5">
      <c r="A1833" s="866"/>
      <c r="B1833" s="866"/>
      <c r="C1833" s="866"/>
      <c r="D1833" s="866"/>
      <c r="E1833" s="867"/>
      <c r="F1833" s="866"/>
      <c r="G1833" s="866"/>
      <c r="H1833" s="869" t="str">
        <f t="array" ref="H1833">IF(ISERROR(INDEX(גיליון3!$U$13:$X$27,MATCH('דיווח פרטני'!G1833,גיליון3!$T$13:$T$27,0),MATCH('דיווח פרטני'!C1833,גיליון3!$U$12:$X$12,0)))," ", INDEX(גיליון3!$U$13:$X$27,MATCH('דיווח פרטני'!G1833,גיליון3!$T$13:$T$27,0),MATCH('דיווח פרטני'!C1833,גיליון3!$U$12:$X$12,0)))</f>
        <v xml:space="preserve"> </v>
      </c>
      <c r="I1833" s="866"/>
      <c r="J1833" s="866"/>
      <c r="K1833" s="905"/>
    </row>
    <row r="1834" spans="1:11" ht="19" thickBot="1" x14ac:dyDescent="0.5">
      <c r="A1834" s="866"/>
      <c r="B1834" s="866"/>
      <c r="C1834" s="866"/>
      <c r="D1834" s="866"/>
      <c r="E1834" s="867"/>
      <c r="F1834" s="866"/>
      <c r="G1834" s="866"/>
      <c r="H1834" s="869" t="str">
        <f t="array" ref="H1834">IF(ISERROR(INDEX(גיליון3!$U$13:$X$27,MATCH('דיווח פרטני'!G1834,גיליון3!$T$13:$T$27,0),MATCH('דיווח פרטני'!C1834,גיליון3!$U$12:$X$12,0)))," ", INDEX(גיליון3!$U$13:$X$27,MATCH('דיווח פרטני'!G1834,גיליון3!$T$13:$T$27,0),MATCH('דיווח פרטני'!C1834,גיליון3!$U$12:$X$12,0)))</f>
        <v xml:space="preserve"> </v>
      </c>
      <c r="I1834" s="866"/>
      <c r="J1834" s="866"/>
      <c r="K1834" s="905"/>
    </row>
    <row r="1835" spans="1:11" ht="19" thickBot="1" x14ac:dyDescent="0.5">
      <c r="A1835" s="866"/>
      <c r="B1835" s="866"/>
      <c r="C1835" s="866"/>
      <c r="D1835" s="866"/>
      <c r="E1835" s="867"/>
      <c r="F1835" s="866"/>
      <c r="G1835" s="866"/>
      <c r="H1835" s="869" t="str">
        <f t="array" ref="H1835">IF(ISERROR(INDEX(גיליון3!$U$13:$X$27,MATCH('דיווח פרטני'!G1835,גיליון3!$T$13:$T$27,0),MATCH('דיווח פרטני'!C1835,גיליון3!$U$12:$X$12,0)))," ", INDEX(גיליון3!$U$13:$X$27,MATCH('דיווח פרטני'!G1835,גיליון3!$T$13:$T$27,0),MATCH('דיווח פרטני'!C1835,גיליון3!$U$12:$X$12,0)))</f>
        <v xml:space="preserve"> </v>
      </c>
      <c r="I1835" s="866"/>
      <c r="J1835" s="866"/>
      <c r="K1835" s="905"/>
    </row>
    <row r="1836" spans="1:11" ht="19" thickBot="1" x14ac:dyDescent="0.5">
      <c r="A1836" s="866"/>
      <c r="B1836" s="866"/>
      <c r="C1836" s="866"/>
      <c r="D1836" s="866"/>
      <c r="E1836" s="867"/>
      <c r="F1836" s="866"/>
      <c r="G1836" s="866"/>
      <c r="H1836" s="869" t="str">
        <f t="array" ref="H1836">IF(ISERROR(INDEX(גיליון3!$U$13:$X$27,MATCH('דיווח פרטני'!G1836,גיליון3!$T$13:$T$27,0),MATCH('דיווח פרטני'!C1836,גיליון3!$U$12:$X$12,0)))," ", INDEX(גיליון3!$U$13:$X$27,MATCH('דיווח פרטני'!G1836,גיליון3!$T$13:$T$27,0),MATCH('דיווח פרטני'!C1836,גיליון3!$U$12:$X$12,0)))</f>
        <v xml:space="preserve"> </v>
      </c>
      <c r="I1836" s="866"/>
      <c r="J1836" s="866"/>
      <c r="K1836" s="905"/>
    </row>
    <row r="1837" spans="1:11" ht="19" thickBot="1" x14ac:dyDescent="0.5">
      <c r="A1837" s="866"/>
      <c r="B1837" s="866"/>
      <c r="C1837" s="866"/>
      <c r="D1837" s="866"/>
      <c r="E1837" s="867"/>
      <c r="F1837" s="866"/>
      <c r="G1837" s="866"/>
      <c r="H1837" s="869" t="str">
        <f t="array" ref="H1837">IF(ISERROR(INDEX(גיליון3!$U$13:$X$27,MATCH('דיווח פרטני'!G1837,גיליון3!$T$13:$T$27,0),MATCH('דיווח פרטני'!C1837,גיליון3!$U$12:$X$12,0)))," ", INDEX(גיליון3!$U$13:$X$27,MATCH('דיווח פרטני'!G1837,גיליון3!$T$13:$T$27,0),MATCH('דיווח פרטני'!C1837,גיליון3!$U$12:$X$12,0)))</f>
        <v xml:space="preserve"> </v>
      </c>
      <c r="I1837" s="866"/>
      <c r="J1837" s="866"/>
      <c r="K1837" s="905"/>
    </row>
    <row r="1838" spans="1:11" ht="19" thickBot="1" x14ac:dyDescent="0.5">
      <c r="A1838" s="866"/>
      <c r="B1838" s="866"/>
      <c r="C1838" s="866"/>
      <c r="D1838" s="866"/>
      <c r="E1838" s="867"/>
      <c r="F1838" s="866"/>
      <c r="G1838" s="866"/>
      <c r="H1838" s="869" t="str">
        <f t="array" ref="H1838">IF(ISERROR(INDEX(גיליון3!$U$13:$X$27,MATCH('דיווח פרטני'!G1838,גיליון3!$T$13:$T$27,0),MATCH('דיווח פרטני'!C1838,גיליון3!$U$12:$X$12,0)))," ", INDEX(גיליון3!$U$13:$X$27,MATCH('דיווח פרטני'!G1838,גיליון3!$T$13:$T$27,0),MATCH('דיווח פרטני'!C1838,גיליון3!$U$12:$X$12,0)))</f>
        <v xml:space="preserve"> </v>
      </c>
      <c r="I1838" s="866"/>
      <c r="J1838" s="866"/>
      <c r="K1838" s="905"/>
    </row>
    <row r="1839" spans="1:11" ht="19" thickBot="1" x14ac:dyDescent="0.5">
      <c r="A1839" s="866"/>
      <c r="B1839" s="866"/>
      <c r="C1839" s="866"/>
      <c r="D1839" s="866"/>
      <c r="E1839" s="867"/>
      <c r="F1839" s="866"/>
      <c r="G1839" s="866"/>
      <c r="H1839" s="869" t="str">
        <f t="array" ref="H1839">IF(ISERROR(INDEX(גיליון3!$U$13:$X$27,MATCH('דיווח פרטני'!G1839,גיליון3!$T$13:$T$27,0),MATCH('דיווח פרטני'!C1839,גיליון3!$U$12:$X$12,0)))," ", INDEX(גיליון3!$U$13:$X$27,MATCH('דיווח פרטני'!G1839,גיליון3!$T$13:$T$27,0),MATCH('דיווח פרטני'!C1839,גיליון3!$U$12:$X$12,0)))</f>
        <v xml:space="preserve"> </v>
      </c>
      <c r="I1839" s="866"/>
      <c r="J1839" s="866"/>
      <c r="K1839" s="905"/>
    </row>
    <row r="1840" spans="1:11" ht="19" thickBot="1" x14ac:dyDescent="0.5">
      <c r="A1840" s="866"/>
      <c r="B1840" s="866"/>
      <c r="C1840" s="866"/>
      <c r="D1840" s="866"/>
      <c r="E1840" s="867"/>
      <c r="F1840" s="866"/>
      <c r="G1840" s="866"/>
      <c r="H1840" s="869" t="str">
        <f t="array" ref="H1840">IF(ISERROR(INDEX(גיליון3!$U$13:$X$27,MATCH('דיווח פרטני'!G1840,גיליון3!$T$13:$T$27,0),MATCH('דיווח פרטני'!C1840,גיליון3!$U$12:$X$12,0)))," ", INDEX(גיליון3!$U$13:$X$27,MATCH('דיווח פרטני'!G1840,גיליון3!$T$13:$T$27,0),MATCH('דיווח פרטני'!C1840,גיליון3!$U$12:$X$12,0)))</f>
        <v xml:space="preserve"> </v>
      </c>
      <c r="I1840" s="866"/>
      <c r="J1840" s="866"/>
      <c r="K1840" s="905"/>
    </row>
    <row r="1841" spans="1:11" ht="19" thickBot="1" x14ac:dyDescent="0.5">
      <c r="A1841" s="866"/>
      <c r="B1841" s="866"/>
      <c r="C1841" s="866"/>
      <c r="D1841" s="866"/>
      <c r="E1841" s="867"/>
      <c r="F1841" s="866"/>
      <c r="G1841" s="866"/>
      <c r="H1841" s="869" t="str">
        <f t="array" ref="H1841">IF(ISERROR(INDEX(גיליון3!$U$13:$X$27,MATCH('דיווח פרטני'!G1841,גיליון3!$T$13:$T$27,0),MATCH('דיווח פרטני'!C1841,גיליון3!$U$12:$X$12,0)))," ", INDEX(גיליון3!$U$13:$X$27,MATCH('דיווח פרטני'!G1841,גיליון3!$T$13:$T$27,0),MATCH('דיווח פרטני'!C1841,גיליון3!$U$12:$X$12,0)))</f>
        <v xml:space="preserve"> </v>
      </c>
      <c r="I1841" s="866"/>
      <c r="J1841" s="866"/>
      <c r="K1841" s="905"/>
    </row>
    <row r="1842" spans="1:11" ht="19" thickBot="1" x14ac:dyDescent="0.5">
      <c r="A1842" s="866"/>
      <c r="B1842" s="866"/>
      <c r="C1842" s="866"/>
      <c r="D1842" s="866"/>
      <c r="E1842" s="867"/>
      <c r="F1842" s="866"/>
      <c r="G1842" s="866"/>
      <c r="H1842" s="869" t="str">
        <f t="array" ref="H1842">IF(ISERROR(INDEX(גיליון3!$U$13:$X$27,MATCH('דיווח פרטני'!G1842,גיליון3!$T$13:$T$27,0),MATCH('דיווח פרטני'!C1842,גיליון3!$U$12:$X$12,0)))," ", INDEX(גיליון3!$U$13:$X$27,MATCH('דיווח פרטני'!G1842,גיליון3!$T$13:$T$27,0),MATCH('דיווח פרטני'!C1842,גיליון3!$U$12:$X$12,0)))</f>
        <v xml:space="preserve"> </v>
      </c>
      <c r="I1842" s="866"/>
      <c r="J1842" s="866"/>
      <c r="K1842" s="905"/>
    </row>
    <row r="1843" spans="1:11" ht="19" thickBot="1" x14ac:dyDescent="0.5">
      <c r="A1843" s="866"/>
      <c r="B1843" s="866"/>
      <c r="C1843" s="866"/>
      <c r="D1843" s="866"/>
      <c r="E1843" s="867"/>
      <c r="F1843" s="866"/>
      <c r="G1843" s="866"/>
      <c r="H1843" s="869" t="str">
        <f t="array" ref="H1843">IF(ISERROR(INDEX(גיליון3!$U$13:$X$27,MATCH('דיווח פרטני'!G1843,גיליון3!$T$13:$T$27,0),MATCH('דיווח פרטני'!C1843,גיליון3!$U$12:$X$12,0)))," ", INDEX(גיליון3!$U$13:$X$27,MATCH('דיווח פרטני'!G1843,גיליון3!$T$13:$T$27,0),MATCH('דיווח פרטני'!C1843,גיליון3!$U$12:$X$12,0)))</f>
        <v xml:space="preserve"> </v>
      </c>
      <c r="I1843" s="866"/>
      <c r="J1843" s="866"/>
      <c r="K1843" s="905"/>
    </row>
    <row r="1844" spans="1:11" ht="19" thickBot="1" x14ac:dyDescent="0.5">
      <c r="A1844" s="866"/>
      <c r="B1844" s="866"/>
      <c r="C1844" s="866"/>
      <c r="D1844" s="866"/>
      <c r="E1844" s="867"/>
      <c r="F1844" s="866"/>
      <c r="G1844" s="866"/>
      <c r="H1844" s="869" t="str">
        <f t="array" ref="H1844">IF(ISERROR(INDEX(גיליון3!$U$13:$X$27,MATCH('דיווח פרטני'!G1844,גיליון3!$T$13:$T$27,0),MATCH('דיווח פרטני'!C1844,גיליון3!$U$12:$X$12,0)))," ", INDEX(גיליון3!$U$13:$X$27,MATCH('דיווח פרטני'!G1844,גיליון3!$T$13:$T$27,0),MATCH('דיווח פרטני'!C1844,גיליון3!$U$12:$X$12,0)))</f>
        <v xml:space="preserve"> </v>
      </c>
      <c r="I1844" s="866"/>
      <c r="J1844" s="866"/>
      <c r="K1844" s="905"/>
    </row>
    <row r="1845" spans="1:11" ht="19" thickBot="1" x14ac:dyDescent="0.5">
      <c r="A1845" s="866"/>
      <c r="B1845" s="866"/>
      <c r="C1845" s="866"/>
      <c r="D1845" s="866"/>
      <c r="E1845" s="867"/>
      <c r="F1845" s="866"/>
      <c r="G1845" s="866"/>
      <c r="H1845" s="869" t="str">
        <f t="array" ref="H1845">IF(ISERROR(INDEX(גיליון3!$U$13:$X$27,MATCH('דיווח פרטני'!G1845,גיליון3!$T$13:$T$27,0),MATCH('דיווח פרטני'!C1845,גיליון3!$U$12:$X$12,0)))," ", INDEX(גיליון3!$U$13:$X$27,MATCH('דיווח פרטני'!G1845,גיליון3!$T$13:$T$27,0),MATCH('דיווח פרטני'!C1845,גיליון3!$U$12:$X$12,0)))</f>
        <v xml:space="preserve"> </v>
      </c>
      <c r="I1845" s="866"/>
      <c r="J1845" s="866"/>
      <c r="K1845" s="905"/>
    </row>
    <row r="1846" spans="1:11" ht="19" thickBot="1" x14ac:dyDescent="0.5">
      <c r="A1846" s="866"/>
      <c r="B1846" s="866"/>
      <c r="C1846" s="866"/>
      <c r="D1846" s="866"/>
      <c r="E1846" s="867"/>
      <c r="F1846" s="866"/>
      <c r="G1846" s="866"/>
      <c r="H1846" s="869" t="str">
        <f t="array" ref="H1846">IF(ISERROR(INDEX(גיליון3!$U$13:$X$27,MATCH('דיווח פרטני'!G1846,גיליון3!$T$13:$T$27,0),MATCH('דיווח פרטני'!C1846,גיליון3!$U$12:$X$12,0)))," ", INDEX(גיליון3!$U$13:$X$27,MATCH('דיווח פרטני'!G1846,גיליון3!$T$13:$T$27,0),MATCH('דיווח פרטני'!C1846,גיליון3!$U$12:$X$12,0)))</f>
        <v xml:space="preserve"> </v>
      </c>
      <c r="I1846" s="866"/>
      <c r="J1846" s="866"/>
      <c r="K1846" s="905"/>
    </row>
    <row r="1847" spans="1:11" ht="19" thickBot="1" x14ac:dyDescent="0.5">
      <c r="A1847" s="866"/>
      <c r="B1847" s="866"/>
      <c r="C1847" s="866"/>
      <c r="D1847" s="866"/>
      <c r="E1847" s="867"/>
      <c r="F1847" s="866"/>
      <c r="G1847" s="866"/>
      <c r="H1847" s="869" t="str">
        <f t="array" ref="H1847">IF(ISERROR(INDEX(גיליון3!$U$13:$X$27,MATCH('דיווח פרטני'!G1847,גיליון3!$T$13:$T$27,0),MATCH('דיווח פרטני'!C1847,גיליון3!$U$12:$X$12,0)))," ", INDEX(גיליון3!$U$13:$X$27,MATCH('דיווח פרטני'!G1847,גיליון3!$T$13:$T$27,0),MATCH('דיווח פרטני'!C1847,גיליון3!$U$12:$X$12,0)))</f>
        <v xml:space="preserve"> </v>
      </c>
      <c r="I1847" s="866"/>
      <c r="J1847" s="866"/>
      <c r="K1847" s="905"/>
    </row>
    <row r="1848" spans="1:11" ht="19" thickBot="1" x14ac:dyDescent="0.5">
      <c r="A1848" s="866"/>
      <c r="B1848" s="866"/>
      <c r="C1848" s="866"/>
      <c r="D1848" s="866"/>
      <c r="E1848" s="867"/>
      <c r="F1848" s="866"/>
      <c r="G1848" s="866"/>
      <c r="H1848" s="869" t="str">
        <f t="array" ref="H1848">IF(ISERROR(INDEX(גיליון3!$U$13:$X$27,MATCH('דיווח פרטני'!G1848,גיליון3!$T$13:$T$27,0),MATCH('דיווח פרטני'!C1848,גיליון3!$U$12:$X$12,0)))," ", INDEX(גיליון3!$U$13:$X$27,MATCH('דיווח פרטני'!G1848,גיליון3!$T$13:$T$27,0),MATCH('דיווח פרטני'!C1848,גיליון3!$U$12:$X$12,0)))</f>
        <v xml:space="preserve"> </v>
      </c>
      <c r="I1848" s="866"/>
      <c r="J1848" s="866"/>
      <c r="K1848" s="905"/>
    </row>
    <row r="1849" spans="1:11" ht="19" thickBot="1" x14ac:dyDescent="0.5">
      <c r="A1849" s="866"/>
      <c r="B1849" s="866"/>
      <c r="C1849" s="866"/>
      <c r="D1849" s="866"/>
      <c r="E1849" s="867"/>
      <c r="F1849" s="866"/>
      <c r="G1849" s="866"/>
      <c r="H1849" s="869" t="str">
        <f t="array" ref="H1849">IF(ISERROR(INDEX(גיליון3!$U$13:$X$27,MATCH('דיווח פרטני'!G1849,גיליון3!$T$13:$T$27,0),MATCH('דיווח פרטני'!C1849,גיליון3!$U$12:$X$12,0)))," ", INDEX(גיליון3!$U$13:$X$27,MATCH('דיווח פרטני'!G1849,גיליון3!$T$13:$T$27,0),MATCH('דיווח פרטני'!C1849,גיליון3!$U$12:$X$12,0)))</f>
        <v xml:space="preserve"> </v>
      </c>
      <c r="I1849" s="866"/>
      <c r="J1849" s="866"/>
      <c r="K1849" s="905"/>
    </row>
    <row r="1850" spans="1:11" ht="19" thickBot="1" x14ac:dyDescent="0.5">
      <c r="A1850" s="866"/>
      <c r="B1850" s="866"/>
      <c r="C1850" s="866"/>
      <c r="D1850" s="866"/>
      <c r="E1850" s="867"/>
      <c r="F1850" s="866"/>
      <c r="G1850" s="866"/>
      <c r="H1850" s="869" t="str">
        <f t="array" ref="H1850">IF(ISERROR(INDEX(גיליון3!$U$13:$X$27,MATCH('דיווח פרטני'!G1850,גיליון3!$T$13:$T$27,0),MATCH('דיווח פרטני'!C1850,גיליון3!$U$12:$X$12,0)))," ", INDEX(גיליון3!$U$13:$X$27,MATCH('דיווח פרטני'!G1850,גיליון3!$T$13:$T$27,0),MATCH('דיווח פרטני'!C1850,גיליון3!$U$12:$X$12,0)))</f>
        <v xml:space="preserve"> </v>
      </c>
      <c r="I1850" s="866"/>
      <c r="J1850" s="866"/>
      <c r="K1850" s="905"/>
    </row>
    <row r="1851" spans="1:11" ht="19" thickBot="1" x14ac:dyDescent="0.5">
      <c r="A1851" s="866"/>
      <c r="B1851" s="866"/>
      <c r="C1851" s="866"/>
      <c r="D1851" s="866"/>
      <c r="E1851" s="867"/>
      <c r="F1851" s="866"/>
      <c r="G1851" s="866"/>
      <c r="H1851" s="869" t="str">
        <f t="array" ref="H1851">IF(ISERROR(INDEX(גיליון3!$U$13:$X$27,MATCH('דיווח פרטני'!G1851,גיליון3!$T$13:$T$27,0),MATCH('דיווח פרטני'!C1851,גיליון3!$U$12:$X$12,0)))," ", INDEX(גיליון3!$U$13:$X$27,MATCH('דיווח פרטני'!G1851,גיליון3!$T$13:$T$27,0),MATCH('דיווח פרטני'!C1851,גיליון3!$U$12:$X$12,0)))</f>
        <v xml:space="preserve"> </v>
      </c>
      <c r="I1851" s="866"/>
      <c r="J1851" s="866"/>
      <c r="K1851" s="905"/>
    </row>
    <row r="1852" spans="1:11" ht="19" thickBot="1" x14ac:dyDescent="0.5">
      <c r="A1852" s="866"/>
      <c r="B1852" s="866"/>
      <c r="C1852" s="866"/>
      <c r="D1852" s="866"/>
      <c r="E1852" s="867"/>
      <c r="F1852" s="866"/>
      <c r="G1852" s="866"/>
      <c r="H1852" s="869" t="str">
        <f t="array" ref="H1852">IF(ISERROR(INDEX(גיליון3!$U$13:$X$27,MATCH('דיווח פרטני'!G1852,גיליון3!$T$13:$T$27,0),MATCH('דיווח פרטני'!C1852,גיליון3!$U$12:$X$12,0)))," ", INDEX(גיליון3!$U$13:$X$27,MATCH('דיווח פרטני'!G1852,גיליון3!$T$13:$T$27,0),MATCH('דיווח פרטני'!C1852,גיליון3!$U$12:$X$12,0)))</f>
        <v xml:space="preserve"> </v>
      </c>
      <c r="I1852" s="866"/>
      <c r="J1852" s="866"/>
      <c r="K1852" s="905"/>
    </row>
    <row r="1853" spans="1:11" ht="19" thickBot="1" x14ac:dyDescent="0.5">
      <c r="A1853" s="866"/>
      <c r="B1853" s="866"/>
      <c r="C1853" s="866"/>
      <c r="D1853" s="866"/>
      <c r="E1853" s="867"/>
      <c r="F1853" s="866"/>
      <c r="G1853" s="866"/>
      <c r="H1853" s="869" t="str">
        <f t="array" ref="H1853">IF(ISERROR(INDEX(גיליון3!$U$13:$X$27,MATCH('דיווח פרטני'!G1853,גיליון3!$T$13:$T$27,0),MATCH('דיווח פרטני'!C1853,גיליון3!$U$12:$X$12,0)))," ", INDEX(גיליון3!$U$13:$X$27,MATCH('דיווח פרטני'!G1853,גיליון3!$T$13:$T$27,0),MATCH('דיווח פרטני'!C1853,גיליון3!$U$12:$X$12,0)))</f>
        <v xml:space="preserve"> </v>
      </c>
      <c r="I1853" s="866"/>
      <c r="J1853" s="866"/>
      <c r="K1853" s="905"/>
    </row>
    <row r="1854" spans="1:11" ht="19" thickBot="1" x14ac:dyDescent="0.5">
      <c r="A1854" s="866"/>
      <c r="B1854" s="866"/>
      <c r="C1854" s="866"/>
      <c r="D1854" s="866"/>
      <c r="E1854" s="867"/>
      <c r="F1854" s="866"/>
      <c r="G1854" s="866"/>
      <c r="H1854" s="869" t="str">
        <f t="array" ref="H1854">IF(ISERROR(INDEX(גיליון3!$U$13:$X$27,MATCH('דיווח פרטני'!G1854,גיליון3!$T$13:$T$27,0),MATCH('דיווח פרטני'!C1854,גיליון3!$U$12:$X$12,0)))," ", INDEX(גיליון3!$U$13:$X$27,MATCH('דיווח פרטני'!G1854,גיליון3!$T$13:$T$27,0),MATCH('דיווח פרטני'!C1854,גיליון3!$U$12:$X$12,0)))</f>
        <v xml:space="preserve"> </v>
      </c>
      <c r="I1854" s="866"/>
      <c r="J1854" s="866"/>
      <c r="K1854" s="905"/>
    </row>
    <row r="1855" spans="1:11" ht="19" thickBot="1" x14ac:dyDescent="0.5">
      <c r="A1855" s="866"/>
      <c r="B1855" s="866"/>
      <c r="C1855" s="866"/>
      <c r="D1855" s="866"/>
      <c r="E1855" s="867"/>
      <c r="F1855" s="866"/>
      <c r="G1855" s="866"/>
      <c r="H1855" s="869" t="str">
        <f t="array" ref="H1855">IF(ISERROR(INDEX(גיליון3!$U$13:$X$27,MATCH('דיווח פרטני'!G1855,גיליון3!$T$13:$T$27,0),MATCH('דיווח פרטני'!C1855,גיליון3!$U$12:$X$12,0)))," ", INDEX(גיליון3!$U$13:$X$27,MATCH('דיווח פרטני'!G1855,גיליון3!$T$13:$T$27,0),MATCH('דיווח פרטני'!C1855,גיליון3!$U$12:$X$12,0)))</f>
        <v xml:space="preserve"> </v>
      </c>
      <c r="I1855" s="866"/>
      <c r="J1855" s="866"/>
      <c r="K1855" s="905"/>
    </row>
    <row r="1856" spans="1:11" ht="19" thickBot="1" x14ac:dyDescent="0.5">
      <c r="A1856" s="866"/>
      <c r="B1856" s="866"/>
      <c r="C1856" s="866"/>
      <c r="D1856" s="866"/>
      <c r="E1856" s="867"/>
      <c r="F1856" s="866"/>
      <c r="G1856" s="866"/>
      <c r="H1856" s="869" t="str">
        <f t="array" ref="H1856">IF(ISERROR(INDEX(גיליון3!$U$13:$X$27,MATCH('דיווח פרטני'!G1856,גיליון3!$T$13:$T$27,0),MATCH('דיווח פרטני'!C1856,גיליון3!$U$12:$X$12,0)))," ", INDEX(גיליון3!$U$13:$X$27,MATCH('דיווח פרטני'!G1856,גיליון3!$T$13:$T$27,0),MATCH('דיווח פרטני'!C1856,גיליון3!$U$12:$X$12,0)))</f>
        <v xml:space="preserve"> </v>
      </c>
      <c r="I1856" s="866"/>
      <c r="J1856" s="866"/>
      <c r="K1856" s="905"/>
    </row>
    <row r="1857" spans="1:11" ht="19" thickBot="1" x14ac:dyDescent="0.5">
      <c r="A1857" s="866"/>
      <c r="B1857" s="866"/>
      <c r="C1857" s="866"/>
      <c r="D1857" s="866"/>
      <c r="E1857" s="867"/>
      <c r="F1857" s="866"/>
      <c r="G1857" s="866"/>
      <c r="H1857" s="869" t="str">
        <f t="array" ref="H1857">IF(ISERROR(INDEX(גיליון3!$U$13:$X$27,MATCH('דיווח פרטני'!G1857,גיליון3!$T$13:$T$27,0),MATCH('דיווח פרטני'!C1857,גיליון3!$U$12:$X$12,0)))," ", INDEX(גיליון3!$U$13:$X$27,MATCH('דיווח פרטני'!G1857,גיליון3!$T$13:$T$27,0),MATCH('דיווח פרטני'!C1857,גיליון3!$U$12:$X$12,0)))</f>
        <v xml:space="preserve"> </v>
      </c>
      <c r="I1857" s="866"/>
      <c r="J1857" s="866"/>
      <c r="K1857" s="905"/>
    </row>
    <row r="1858" spans="1:11" ht="19" thickBot="1" x14ac:dyDescent="0.5">
      <c r="A1858" s="866"/>
      <c r="B1858" s="866"/>
      <c r="C1858" s="866"/>
      <c r="D1858" s="866"/>
      <c r="E1858" s="867"/>
      <c r="F1858" s="866"/>
      <c r="G1858" s="866"/>
      <c r="H1858" s="869" t="str">
        <f t="array" ref="H1858">IF(ISERROR(INDEX(גיליון3!$U$13:$X$27,MATCH('דיווח פרטני'!G1858,גיליון3!$T$13:$T$27,0),MATCH('דיווח פרטני'!C1858,גיליון3!$U$12:$X$12,0)))," ", INDEX(גיליון3!$U$13:$X$27,MATCH('דיווח פרטני'!G1858,גיליון3!$T$13:$T$27,0),MATCH('דיווח פרטני'!C1858,גיליון3!$U$12:$X$12,0)))</f>
        <v xml:space="preserve"> </v>
      </c>
      <c r="I1858" s="866"/>
      <c r="J1858" s="866"/>
      <c r="K1858" s="905"/>
    </row>
    <row r="1859" spans="1:11" ht="19" thickBot="1" x14ac:dyDescent="0.5">
      <c r="A1859" s="866"/>
      <c r="B1859" s="866"/>
      <c r="C1859" s="866"/>
      <c r="D1859" s="866"/>
      <c r="E1859" s="867"/>
      <c r="F1859" s="866"/>
      <c r="G1859" s="866"/>
      <c r="H1859" s="869" t="str">
        <f t="array" ref="H1859">IF(ISERROR(INDEX(גיליון3!$U$13:$X$27,MATCH('דיווח פרטני'!G1859,גיליון3!$T$13:$T$27,0),MATCH('דיווח פרטני'!C1859,גיליון3!$U$12:$X$12,0)))," ", INDEX(גיליון3!$U$13:$X$27,MATCH('דיווח פרטני'!G1859,גיליון3!$T$13:$T$27,0),MATCH('דיווח פרטני'!C1859,גיליון3!$U$12:$X$12,0)))</f>
        <v xml:space="preserve"> </v>
      </c>
      <c r="I1859" s="866"/>
      <c r="J1859" s="866"/>
      <c r="K1859" s="905"/>
    </row>
    <row r="1860" spans="1:11" ht="19" thickBot="1" x14ac:dyDescent="0.5">
      <c r="A1860" s="866"/>
      <c r="B1860" s="866"/>
      <c r="C1860" s="866"/>
      <c r="D1860" s="866"/>
      <c r="E1860" s="867"/>
      <c r="F1860" s="866"/>
      <c r="G1860" s="866"/>
      <c r="H1860" s="869" t="str">
        <f t="array" ref="H1860">IF(ISERROR(INDEX(גיליון3!$U$13:$X$27,MATCH('דיווח פרטני'!G1860,גיליון3!$T$13:$T$27,0),MATCH('דיווח פרטני'!C1860,גיליון3!$U$12:$X$12,0)))," ", INDEX(גיליון3!$U$13:$X$27,MATCH('דיווח פרטני'!G1860,גיליון3!$T$13:$T$27,0),MATCH('דיווח פרטני'!C1860,גיליון3!$U$12:$X$12,0)))</f>
        <v xml:space="preserve"> </v>
      </c>
      <c r="I1860" s="866"/>
      <c r="J1860" s="866"/>
      <c r="K1860" s="905"/>
    </row>
    <row r="1861" spans="1:11" ht="19" thickBot="1" x14ac:dyDescent="0.5">
      <c r="A1861" s="866"/>
      <c r="B1861" s="866"/>
      <c r="C1861" s="866"/>
      <c r="D1861" s="866"/>
      <c r="E1861" s="867"/>
      <c r="F1861" s="866"/>
      <c r="G1861" s="866"/>
      <c r="H1861" s="869" t="str">
        <f t="array" ref="H1861">IF(ISERROR(INDEX(גיליון3!$U$13:$X$27,MATCH('דיווח פרטני'!G1861,גיליון3!$T$13:$T$27,0),MATCH('דיווח פרטני'!C1861,גיליון3!$U$12:$X$12,0)))," ", INDEX(גיליון3!$U$13:$X$27,MATCH('דיווח פרטני'!G1861,גיליון3!$T$13:$T$27,0),MATCH('דיווח פרטני'!C1861,גיליון3!$U$12:$X$12,0)))</f>
        <v xml:space="preserve"> </v>
      </c>
      <c r="I1861" s="866"/>
      <c r="J1861" s="866"/>
      <c r="K1861" s="905"/>
    </row>
    <row r="1862" spans="1:11" ht="19" thickBot="1" x14ac:dyDescent="0.5">
      <c r="A1862" s="866"/>
      <c r="B1862" s="866"/>
      <c r="C1862" s="866"/>
      <c r="D1862" s="866"/>
      <c r="E1862" s="867"/>
      <c r="F1862" s="866"/>
      <c r="G1862" s="866"/>
      <c r="H1862" s="869" t="str">
        <f t="array" ref="H1862">IF(ISERROR(INDEX(גיליון3!$U$13:$X$27,MATCH('דיווח פרטני'!G1862,גיליון3!$T$13:$T$27,0),MATCH('דיווח פרטני'!C1862,גיליון3!$U$12:$X$12,0)))," ", INDEX(גיליון3!$U$13:$X$27,MATCH('דיווח פרטני'!G1862,גיליון3!$T$13:$T$27,0),MATCH('דיווח פרטני'!C1862,גיליון3!$U$12:$X$12,0)))</f>
        <v xml:space="preserve"> </v>
      </c>
      <c r="I1862" s="866"/>
      <c r="J1862" s="866"/>
      <c r="K1862" s="905"/>
    </row>
    <row r="1863" spans="1:11" ht="19" thickBot="1" x14ac:dyDescent="0.5">
      <c r="A1863" s="866"/>
      <c r="B1863" s="866"/>
      <c r="C1863" s="866"/>
      <c r="D1863" s="866"/>
      <c r="E1863" s="867"/>
      <c r="F1863" s="866"/>
      <c r="G1863" s="866"/>
      <c r="H1863" s="869" t="str">
        <f t="array" ref="H1863">IF(ISERROR(INDEX(גיליון3!$U$13:$X$27,MATCH('דיווח פרטני'!G1863,גיליון3!$T$13:$T$27,0),MATCH('דיווח פרטני'!C1863,גיליון3!$U$12:$X$12,0)))," ", INDEX(גיליון3!$U$13:$X$27,MATCH('דיווח פרטני'!G1863,גיליון3!$T$13:$T$27,0),MATCH('דיווח פרטני'!C1863,גיליון3!$U$12:$X$12,0)))</f>
        <v xml:space="preserve"> </v>
      </c>
      <c r="I1863" s="866"/>
      <c r="J1863" s="866"/>
      <c r="K1863" s="905"/>
    </row>
    <row r="1864" spans="1:11" ht="19" thickBot="1" x14ac:dyDescent="0.5">
      <c r="A1864" s="866"/>
      <c r="B1864" s="866"/>
      <c r="C1864" s="866"/>
      <c r="D1864" s="866"/>
      <c r="E1864" s="867"/>
      <c r="F1864" s="866"/>
      <c r="G1864" s="866"/>
      <c r="H1864" s="869" t="str">
        <f t="array" ref="H1864">IF(ISERROR(INDEX(גיליון3!$U$13:$X$27,MATCH('דיווח פרטני'!G1864,גיליון3!$T$13:$T$27,0),MATCH('דיווח פרטני'!C1864,גיליון3!$U$12:$X$12,0)))," ", INDEX(גיליון3!$U$13:$X$27,MATCH('דיווח פרטני'!G1864,גיליון3!$T$13:$T$27,0),MATCH('דיווח פרטני'!C1864,גיליון3!$U$12:$X$12,0)))</f>
        <v xml:space="preserve"> </v>
      </c>
      <c r="I1864" s="866"/>
      <c r="J1864" s="866"/>
      <c r="K1864" s="905"/>
    </row>
    <row r="1865" spans="1:11" ht="19" thickBot="1" x14ac:dyDescent="0.5">
      <c r="A1865" s="866"/>
      <c r="B1865" s="866"/>
      <c r="C1865" s="866"/>
      <c r="D1865" s="866"/>
      <c r="E1865" s="867"/>
      <c r="F1865" s="866"/>
      <c r="G1865" s="866"/>
      <c r="H1865" s="869" t="str">
        <f t="array" ref="H1865">IF(ISERROR(INDEX(גיליון3!$U$13:$X$27,MATCH('דיווח פרטני'!G1865,גיליון3!$T$13:$T$27,0),MATCH('דיווח פרטני'!C1865,גיליון3!$U$12:$X$12,0)))," ", INDEX(גיליון3!$U$13:$X$27,MATCH('דיווח פרטני'!G1865,גיליון3!$T$13:$T$27,0),MATCH('דיווח פרטני'!C1865,גיליון3!$U$12:$X$12,0)))</f>
        <v xml:space="preserve"> </v>
      </c>
      <c r="I1865" s="866"/>
      <c r="J1865" s="866"/>
      <c r="K1865" s="905"/>
    </row>
    <row r="1866" spans="1:11" ht="19" thickBot="1" x14ac:dyDescent="0.5">
      <c r="A1866" s="866"/>
      <c r="B1866" s="866"/>
      <c r="C1866" s="866"/>
      <c r="D1866" s="866"/>
      <c r="E1866" s="867"/>
      <c r="F1866" s="866"/>
      <c r="G1866" s="866"/>
      <c r="H1866" s="869" t="str">
        <f t="array" ref="H1866">IF(ISERROR(INDEX(גיליון3!$U$13:$X$27,MATCH('דיווח פרטני'!G1866,גיליון3!$T$13:$T$27,0),MATCH('דיווח פרטני'!C1866,גיליון3!$U$12:$X$12,0)))," ", INDEX(גיליון3!$U$13:$X$27,MATCH('דיווח פרטני'!G1866,גיליון3!$T$13:$T$27,0),MATCH('דיווח פרטני'!C1866,גיליון3!$U$12:$X$12,0)))</f>
        <v xml:space="preserve"> </v>
      </c>
      <c r="I1866" s="866"/>
      <c r="J1866" s="866"/>
      <c r="K1866" s="905"/>
    </row>
    <row r="1867" spans="1:11" ht="19" thickBot="1" x14ac:dyDescent="0.5">
      <c r="A1867" s="866"/>
      <c r="B1867" s="866"/>
      <c r="C1867" s="866"/>
      <c r="D1867" s="866"/>
      <c r="E1867" s="867"/>
      <c r="F1867" s="866"/>
      <c r="G1867" s="866"/>
      <c r="H1867" s="869" t="str">
        <f t="array" ref="H1867">IF(ISERROR(INDEX(גיליון3!$U$13:$X$27,MATCH('דיווח פרטני'!G1867,גיליון3!$T$13:$T$27,0),MATCH('דיווח פרטני'!C1867,גיליון3!$U$12:$X$12,0)))," ", INDEX(גיליון3!$U$13:$X$27,MATCH('דיווח פרטני'!G1867,גיליון3!$T$13:$T$27,0),MATCH('דיווח פרטני'!C1867,גיליון3!$U$12:$X$12,0)))</f>
        <v xml:space="preserve"> </v>
      </c>
      <c r="I1867" s="866"/>
      <c r="J1867" s="866"/>
      <c r="K1867" s="905"/>
    </row>
    <row r="1868" spans="1:11" ht="19" thickBot="1" x14ac:dyDescent="0.5">
      <c r="A1868" s="866"/>
      <c r="B1868" s="866"/>
      <c r="C1868" s="866"/>
      <c r="D1868" s="866"/>
      <c r="E1868" s="867"/>
      <c r="F1868" s="866"/>
      <c r="G1868" s="866"/>
      <c r="H1868" s="869" t="str">
        <f t="array" ref="H1868">IF(ISERROR(INDEX(גיליון3!$U$13:$X$27,MATCH('דיווח פרטני'!G1868,גיליון3!$T$13:$T$27,0),MATCH('דיווח פרטני'!C1868,גיליון3!$U$12:$X$12,0)))," ", INDEX(גיליון3!$U$13:$X$27,MATCH('דיווח פרטני'!G1868,גיליון3!$T$13:$T$27,0),MATCH('דיווח פרטני'!C1868,גיליון3!$U$12:$X$12,0)))</f>
        <v xml:space="preserve"> </v>
      </c>
      <c r="I1868" s="866"/>
      <c r="J1868" s="866"/>
      <c r="K1868" s="905"/>
    </row>
    <row r="1869" spans="1:11" ht="19" thickBot="1" x14ac:dyDescent="0.5">
      <c r="A1869" s="866"/>
      <c r="B1869" s="866"/>
      <c r="C1869" s="866"/>
      <c r="D1869" s="866"/>
      <c r="E1869" s="867"/>
      <c r="F1869" s="866"/>
      <c r="G1869" s="866"/>
      <c r="H1869" s="869" t="str">
        <f t="array" ref="H1869">IF(ISERROR(INDEX(גיליון3!$U$13:$X$27,MATCH('דיווח פרטני'!G1869,גיליון3!$T$13:$T$27,0),MATCH('דיווח פרטני'!C1869,גיליון3!$U$12:$X$12,0)))," ", INDEX(גיליון3!$U$13:$X$27,MATCH('דיווח פרטני'!G1869,גיליון3!$T$13:$T$27,0),MATCH('דיווח פרטני'!C1869,גיליון3!$U$12:$X$12,0)))</f>
        <v xml:space="preserve"> </v>
      </c>
      <c r="I1869" s="866"/>
      <c r="J1869" s="866"/>
      <c r="K1869" s="905"/>
    </row>
    <row r="1870" spans="1:11" ht="19" thickBot="1" x14ac:dyDescent="0.5">
      <c r="A1870" s="866"/>
      <c r="B1870" s="866"/>
      <c r="C1870" s="866"/>
      <c r="D1870" s="866"/>
      <c r="E1870" s="867"/>
      <c r="F1870" s="866"/>
      <c r="G1870" s="866"/>
      <c r="H1870" s="869" t="str">
        <f t="array" ref="H1870">IF(ISERROR(INDEX(גיליון3!$U$13:$X$27,MATCH('דיווח פרטני'!G1870,גיליון3!$T$13:$T$27,0),MATCH('דיווח פרטני'!C1870,גיליון3!$U$12:$X$12,0)))," ", INDEX(גיליון3!$U$13:$X$27,MATCH('דיווח פרטני'!G1870,גיליון3!$T$13:$T$27,0),MATCH('דיווח פרטני'!C1870,גיליון3!$U$12:$X$12,0)))</f>
        <v xml:space="preserve"> </v>
      </c>
      <c r="I1870" s="866"/>
      <c r="J1870" s="866"/>
      <c r="K1870" s="905"/>
    </row>
    <row r="1871" spans="1:11" ht="19" thickBot="1" x14ac:dyDescent="0.5">
      <c r="A1871" s="866"/>
      <c r="B1871" s="866"/>
      <c r="C1871" s="866"/>
      <c r="D1871" s="866"/>
      <c r="E1871" s="867"/>
      <c r="F1871" s="866"/>
      <c r="G1871" s="866"/>
      <c r="H1871" s="869" t="str">
        <f t="array" ref="H1871">IF(ISERROR(INDEX(גיליון3!$U$13:$X$27,MATCH('דיווח פרטני'!G1871,גיליון3!$T$13:$T$27,0),MATCH('דיווח פרטני'!C1871,גיליון3!$U$12:$X$12,0)))," ", INDEX(גיליון3!$U$13:$X$27,MATCH('דיווח פרטני'!G1871,גיליון3!$T$13:$T$27,0),MATCH('דיווח פרטני'!C1871,גיליון3!$U$12:$X$12,0)))</f>
        <v xml:space="preserve"> </v>
      </c>
      <c r="I1871" s="866"/>
      <c r="J1871" s="866"/>
      <c r="K1871" s="905"/>
    </row>
    <row r="1872" spans="1:11" ht="19" thickBot="1" x14ac:dyDescent="0.5">
      <c r="A1872" s="866"/>
      <c r="B1872" s="866"/>
      <c r="C1872" s="866"/>
      <c r="D1872" s="866"/>
      <c r="E1872" s="867"/>
      <c r="F1872" s="866"/>
      <c r="G1872" s="866"/>
      <c r="H1872" s="869" t="str">
        <f t="array" ref="H1872">IF(ISERROR(INDEX(גיליון3!$U$13:$X$27,MATCH('דיווח פרטני'!G1872,גיליון3!$T$13:$T$27,0),MATCH('דיווח פרטני'!C1872,גיליון3!$U$12:$X$12,0)))," ", INDEX(גיליון3!$U$13:$X$27,MATCH('דיווח פרטני'!G1872,גיליון3!$T$13:$T$27,0),MATCH('דיווח פרטני'!C1872,גיליון3!$U$12:$X$12,0)))</f>
        <v xml:space="preserve"> </v>
      </c>
      <c r="I1872" s="866"/>
      <c r="J1872" s="866"/>
      <c r="K1872" s="905"/>
    </row>
    <row r="1873" spans="1:11" ht="19" thickBot="1" x14ac:dyDescent="0.5">
      <c r="A1873" s="866"/>
      <c r="B1873" s="866"/>
      <c r="C1873" s="866"/>
      <c r="D1873" s="866"/>
      <c r="E1873" s="867"/>
      <c r="F1873" s="866"/>
      <c r="G1873" s="866"/>
      <c r="H1873" s="869" t="str">
        <f t="array" ref="H1873">IF(ISERROR(INDEX(גיליון3!$U$13:$X$27,MATCH('דיווח פרטני'!G1873,גיליון3!$T$13:$T$27,0),MATCH('דיווח פרטני'!C1873,גיליון3!$U$12:$X$12,0)))," ", INDEX(גיליון3!$U$13:$X$27,MATCH('דיווח פרטני'!G1873,גיליון3!$T$13:$T$27,0),MATCH('דיווח פרטני'!C1873,גיליון3!$U$12:$X$12,0)))</f>
        <v xml:space="preserve"> </v>
      </c>
      <c r="I1873" s="866"/>
      <c r="J1873" s="866"/>
      <c r="K1873" s="905"/>
    </row>
    <row r="1874" spans="1:11" ht="19" thickBot="1" x14ac:dyDescent="0.5">
      <c r="A1874" s="866"/>
      <c r="B1874" s="866"/>
      <c r="C1874" s="866"/>
      <c r="D1874" s="866"/>
      <c r="E1874" s="867"/>
      <c r="F1874" s="866"/>
      <c r="G1874" s="866"/>
      <c r="H1874" s="869" t="str">
        <f t="array" ref="H1874">IF(ISERROR(INDEX(גיליון3!$U$13:$X$27,MATCH('דיווח פרטני'!G1874,גיליון3!$T$13:$T$27,0),MATCH('דיווח פרטני'!C1874,גיליון3!$U$12:$X$12,0)))," ", INDEX(גיליון3!$U$13:$X$27,MATCH('דיווח פרטני'!G1874,גיליון3!$T$13:$T$27,0),MATCH('דיווח פרטני'!C1874,גיליון3!$U$12:$X$12,0)))</f>
        <v xml:space="preserve"> </v>
      </c>
      <c r="I1874" s="866"/>
      <c r="J1874" s="866"/>
      <c r="K1874" s="905"/>
    </row>
    <row r="1875" spans="1:11" ht="19" thickBot="1" x14ac:dyDescent="0.5">
      <c r="A1875" s="866"/>
      <c r="B1875" s="866"/>
      <c r="C1875" s="866"/>
      <c r="D1875" s="866"/>
      <c r="E1875" s="867"/>
      <c r="F1875" s="866"/>
      <c r="G1875" s="866"/>
      <c r="H1875" s="869" t="str">
        <f t="array" ref="H1875">IF(ISERROR(INDEX(גיליון3!$U$13:$X$27,MATCH('דיווח פרטני'!G1875,גיליון3!$T$13:$T$27,0),MATCH('דיווח פרטני'!C1875,גיליון3!$U$12:$X$12,0)))," ", INDEX(גיליון3!$U$13:$X$27,MATCH('דיווח פרטני'!G1875,גיליון3!$T$13:$T$27,0),MATCH('דיווח פרטני'!C1875,גיליון3!$U$12:$X$12,0)))</f>
        <v xml:space="preserve"> </v>
      </c>
      <c r="I1875" s="866"/>
      <c r="J1875" s="866"/>
      <c r="K1875" s="905"/>
    </row>
    <row r="1876" spans="1:11" ht="19" thickBot="1" x14ac:dyDescent="0.5">
      <c r="A1876" s="866"/>
      <c r="B1876" s="866"/>
      <c r="C1876" s="866"/>
      <c r="D1876" s="866"/>
      <c r="E1876" s="867"/>
      <c r="F1876" s="866"/>
      <c r="G1876" s="866"/>
      <c r="H1876" s="869" t="str">
        <f t="array" ref="H1876">IF(ISERROR(INDEX(גיליון3!$U$13:$X$27,MATCH('דיווח פרטני'!G1876,גיליון3!$T$13:$T$27,0),MATCH('דיווח פרטני'!C1876,גיליון3!$U$12:$X$12,0)))," ", INDEX(גיליון3!$U$13:$X$27,MATCH('דיווח פרטני'!G1876,גיליון3!$T$13:$T$27,0),MATCH('דיווח פרטני'!C1876,גיליון3!$U$12:$X$12,0)))</f>
        <v xml:space="preserve"> </v>
      </c>
      <c r="I1876" s="866"/>
      <c r="J1876" s="866"/>
      <c r="K1876" s="905"/>
    </row>
    <row r="1877" spans="1:11" ht="19" thickBot="1" x14ac:dyDescent="0.5">
      <c r="A1877" s="866"/>
      <c r="B1877" s="866"/>
      <c r="C1877" s="866"/>
      <c r="D1877" s="866"/>
      <c r="E1877" s="867"/>
      <c r="F1877" s="866"/>
      <c r="G1877" s="866"/>
      <c r="H1877" s="869" t="str">
        <f t="array" ref="H1877">IF(ISERROR(INDEX(גיליון3!$U$13:$X$27,MATCH('דיווח פרטני'!G1877,גיליון3!$T$13:$T$27,0),MATCH('דיווח פרטני'!C1877,גיליון3!$U$12:$X$12,0)))," ", INDEX(גיליון3!$U$13:$X$27,MATCH('דיווח פרטני'!G1877,גיליון3!$T$13:$T$27,0),MATCH('דיווח פרטני'!C1877,גיליון3!$U$12:$X$12,0)))</f>
        <v xml:space="preserve"> </v>
      </c>
      <c r="I1877" s="866"/>
      <c r="J1877" s="866"/>
      <c r="K1877" s="905"/>
    </row>
    <row r="1878" spans="1:11" ht="19" thickBot="1" x14ac:dyDescent="0.5">
      <c r="A1878" s="866"/>
      <c r="B1878" s="866"/>
      <c r="C1878" s="866"/>
      <c r="D1878" s="866"/>
      <c r="E1878" s="867"/>
      <c r="F1878" s="866"/>
      <c r="G1878" s="866"/>
      <c r="H1878" s="869" t="str">
        <f t="array" ref="H1878">IF(ISERROR(INDEX(גיליון3!$U$13:$X$27,MATCH('דיווח פרטני'!G1878,גיליון3!$T$13:$T$27,0),MATCH('דיווח פרטני'!C1878,גיליון3!$U$12:$X$12,0)))," ", INDEX(גיליון3!$U$13:$X$27,MATCH('דיווח פרטני'!G1878,גיליון3!$T$13:$T$27,0),MATCH('דיווח פרטני'!C1878,גיליון3!$U$12:$X$12,0)))</f>
        <v xml:space="preserve"> </v>
      </c>
      <c r="I1878" s="866"/>
      <c r="J1878" s="866"/>
      <c r="K1878" s="905"/>
    </row>
    <row r="1879" spans="1:11" ht="19" thickBot="1" x14ac:dyDescent="0.5">
      <c r="A1879" s="866"/>
      <c r="B1879" s="866"/>
      <c r="C1879" s="866"/>
      <c r="D1879" s="866"/>
      <c r="E1879" s="867"/>
      <c r="F1879" s="866"/>
      <c r="G1879" s="866"/>
      <c r="H1879" s="869" t="str">
        <f t="array" ref="H1879">IF(ISERROR(INDEX(גיליון3!$U$13:$X$27,MATCH('דיווח פרטני'!G1879,גיליון3!$T$13:$T$27,0),MATCH('דיווח פרטני'!C1879,גיליון3!$U$12:$X$12,0)))," ", INDEX(גיליון3!$U$13:$X$27,MATCH('דיווח פרטני'!G1879,גיליון3!$T$13:$T$27,0),MATCH('דיווח פרטני'!C1879,גיליון3!$U$12:$X$12,0)))</f>
        <v xml:space="preserve"> </v>
      </c>
      <c r="I1879" s="866"/>
      <c r="J1879" s="866"/>
      <c r="K1879" s="905"/>
    </row>
    <row r="1880" spans="1:11" ht="19" thickBot="1" x14ac:dyDescent="0.5">
      <c r="A1880" s="866"/>
      <c r="B1880" s="866"/>
      <c r="C1880" s="866"/>
      <c r="D1880" s="866"/>
      <c r="E1880" s="867"/>
      <c r="F1880" s="866"/>
      <c r="G1880" s="866"/>
      <c r="H1880" s="869" t="str">
        <f t="array" ref="H1880">IF(ISERROR(INDEX(גיליון3!$U$13:$X$27,MATCH('דיווח פרטני'!G1880,גיליון3!$T$13:$T$27,0),MATCH('דיווח פרטני'!C1880,גיליון3!$U$12:$X$12,0)))," ", INDEX(גיליון3!$U$13:$X$27,MATCH('דיווח פרטני'!G1880,גיליון3!$T$13:$T$27,0),MATCH('דיווח פרטני'!C1880,גיליון3!$U$12:$X$12,0)))</f>
        <v xml:space="preserve"> </v>
      </c>
      <c r="I1880" s="866"/>
      <c r="J1880" s="866"/>
      <c r="K1880" s="905"/>
    </row>
    <row r="1881" spans="1:11" ht="19" thickBot="1" x14ac:dyDescent="0.5">
      <c r="A1881" s="866"/>
      <c r="B1881" s="866"/>
      <c r="C1881" s="866"/>
      <c r="D1881" s="866"/>
      <c r="E1881" s="867"/>
      <c r="F1881" s="866"/>
      <c r="G1881" s="866"/>
      <c r="H1881" s="869" t="str">
        <f t="array" ref="H1881">IF(ISERROR(INDEX(גיליון3!$U$13:$X$27,MATCH('דיווח פרטני'!G1881,גיליון3!$T$13:$T$27,0),MATCH('דיווח פרטני'!C1881,גיליון3!$U$12:$X$12,0)))," ", INDEX(גיליון3!$U$13:$X$27,MATCH('דיווח פרטני'!G1881,גיליון3!$T$13:$T$27,0),MATCH('דיווח פרטני'!C1881,גיליון3!$U$12:$X$12,0)))</f>
        <v xml:space="preserve"> </v>
      </c>
      <c r="I1881" s="866"/>
      <c r="J1881" s="866"/>
      <c r="K1881" s="905"/>
    </row>
    <row r="1882" spans="1:11" ht="19" thickBot="1" x14ac:dyDescent="0.5">
      <c r="A1882" s="866"/>
      <c r="B1882" s="866"/>
      <c r="C1882" s="866"/>
      <c r="D1882" s="866"/>
      <c r="E1882" s="867"/>
      <c r="F1882" s="866"/>
      <c r="G1882" s="866"/>
      <c r="H1882" s="869" t="str">
        <f t="array" ref="H1882">IF(ISERROR(INDEX(גיליון3!$U$13:$X$27,MATCH('דיווח פרטני'!G1882,גיליון3!$T$13:$T$27,0),MATCH('דיווח פרטני'!C1882,גיליון3!$U$12:$X$12,0)))," ", INDEX(גיליון3!$U$13:$X$27,MATCH('דיווח פרטני'!G1882,גיליון3!$T$13:$T$27,0),MATCH('דיווח פרטני'!C1882,גיליון3!$U$12:$X$12,0)))</f>
        <v xml:space="preserve"> </v>
      </c>
      <c r="I1882" s="866"/>
      <c r="J1882" s="866"/>
      <c r="K1882" s="905"/>
    </row>
    <row r="1883" spans="1:11" ht="19" thickBot="1" x14ac:dyDescent="0.5">
      <c r="A1883" s="866"/>
      <c r="B1883" s="866"/>
      <c r="C1883" s="866"/>
      <c r="D1883" s="866"/>
      <c r="E1883" s="867"/>
      <c r="F1883" s="866"/>
      <c r="G1883" s="866"/>
      <c r="H1883" s="869" t="str">
        <f t="array" ref="H1883">IF(ISERROR(INDEX(גיליון3!$U$13:$X$27,MATCH('דיווח פרטני'!G1883,גיליון3!$T$13:$T$27,0),MATCH('דיווח פרטני'!C1883,גיליון3!$U$12:$X$12,0)))," ", INDEX(גיליון3!$U$13:$X$27,MATCH('דיווח פרטני'!G1883,גיליון3!$T$13:$T$27,0),MATCH('דיווח פרטני'!C1883,גיליון3!$U$12:$X$12,0)))</f>
        <v xml:space="preserve"> </v>
      </c>
      <c r="I1883" s="866"/>
      <c r="J1883" s="866"/>
      <c r="K1883" s="905"/>
    </row>
    <row r="1884" spans="1:11" ht="19" thickBot="1" x14ac:dyDescent="0.5">
      <c r="A1884" s="866"/>
      <c r="B1884" s="866"/>
      <c r="C1884" s="866"/>
      <c r="D1884" s="866"/>
      <c r="E1884" s="867"/>
      <c r="F1884" s="866"/>
      <c r="G1884" s="866"/>
      <c r="H1884" s="869" t="str">
        <f t="array" ref="H1884">IF(ISERROR(INDEX(גיליון3!$U$13:$X$27,MATCH('דיווח פרטני'!G1884,גיליון3!$T$13:$T$27,0),MATCH('דיווח פרטני'!C1884,גיליון3!$U$12:$X$12,0)))," ", INDEX(גיליון3!$U$13:$X$27,MATCH('דיווח פרטני'!G1884,גיליון3!$T$13:$T$27,0),MATCH('דיווח פרטני'!C1884,גיליון3!$U$12:$X$12,0)))</f>
        <v xml:space="preserve"> </v>
      </c>
      <c r="I1884" s="866"/>
      <c r="J1884" s="866"/>
      <c r="K1884" s="905"/>
    </row>
    <row r="1885" spans="1:11" ht="19" thickBot="1" x14ac:dyDescent="0.5">
      <c r="A1885" s="866"/>
      <c r="B1885" s="866"/>
      <c r="C1885" s="866"/>
      <c r="D1885" s="866"/>
      <c r="E1885" s="867"/>
      <c r="F1885" s="866"/>
      <c r="G1885" s="866"/>
      <c r="H1885" s="869" t="str">
        <f t="array" ref="H1885">IF(ISERROR(INDEX(גיליון3!$U$13:$X$27,MATCH('דיווח פרטני'!G1885,גיליון3!$T$13:$T$27,0),MATCH('דיווח פרטני'!C1885,גיליון3!$U$12:$X$12,0)))," ", INDEX(גיליון3!$U$13:$X$27,MATCH('דיווח פרטני'!G1885,גיליון3!$T$13:$T$27,0),MATCH('דיווח פרטני'!C1885,גיליון3!$U$12:$X$12,0)))</f>
        <v xml:space="preserve"> </v>
      </c>
      <c r="I1885" s="866"/>
      <c r="J1885" s="866"/>
      <c r="K1885" s="905"/>
    </row>
    <row r="1886" spans="1:11" ht="19" thickBot="1" x14ac:dyDescent="0.5">
      <c r="A1886" s="866"/>
      <c r="B1886" s="866"/>
      <c r="C1886" s="866"/>
      <c r="D1886" s="866"/>
      <c r="E1886" s="867"/>
      <c r="F1886" s="866"/>
      <c r="G1886" s="866"/>
      <c r="H1886" s="869" t="str">
        <f t="array" ref="H1886">IF(ISERROR(INDEX(גיליון3!$U$13:$X$27,MATCH('דיווח פרטני'!G1886,גיליון3!$T$13:$T$27,0),MATCH('דיווח פרטני'!C1886,גיליון3!$U$12:$X$12,0)))," ", INDEX(גיליון3!$U$13:$X$27,MATCH('דיווח פרטני'!G1886,גיליון3!$T$13:$T$27,0),MATCH('דיווח פרטני'!C1886,גיליון3!$U$12:$X$12,0)))</f>
        <v xml:space="preserve"> </v>
      </c>
      <c r="I1886" s="866"/>
      <c r="J1886" s="866"/>
      <c r="K1886" s="905"/>
    </row>
    <row r="1887" spans="1:11" ht="19" thickBot="1" x14ac:dyDescent="0.5">
      <c r="A1887" s="866"/>
      <c r="B1887" s="866"/>
      <c r="C1887" s="866"/>
      <c r="D1887" s="866"/>
      <c r="E1887" s="867"/>
      <c r="F1887" s="866"/>
      <c r="G1887" s="866"/>
      <c r="H1887" s="869" t="str">
        <f t="array" ref="H1887">IF(ISERROR(INDEX(גיליון3!$U$13:$X$27,MATCH('דיווח פרטני'!G1887,גיליון3!$T$13:$T$27,0),MATCH('דיווח פרטני'!C1887,גיליון3!$U$12:$X$12,0)))," ", INDEX(גיליון3!$U$13:$X$27,MATCH('דיווח פרטני'!G1887,גיליון3!$T$13:$T$27,0),MATCH('דיווח פרטני'!C1887,גיליון3!$U$12:$X$12,0)))</f>
        <v xml:space="preserve"> </v>
      </c>
      <c r="I1887" s="866"/>
      <c r="J1887" s="866"/>
      <c r="K1887" s="905"/>
    </row>
    <row r="1888" spans="1:11" ht="19" thickBot="1" x14ac:dyDescent="0.5">
      <c r="A1888" s="866"/>
      <c r="B1888" s="866"/>
      <c r="C1888" s="866"/>
      <c r="D1888" s="866"/>
      <c r="E1888" s="867"/>
      <c r="F1888" s="866"/>
      <c r="G1888" s="866"/>
      <c r="H1888" s="869" t="str">
        <f t="array" ref="H1888">IF(ISERROR(INDEX(גיליון3!$U$13:$X$27,MATCH('דיווח פרטני'!G1888,גיליון3!$T$13:$T$27,0),MATCH('דיווח פרטני'!C1888,גיליון3!$U$12:$X$12,0)))," ", INDEX(גיליון3!$U$13:$X$27,MATCH('דיווח פרטני'!G1888,גיליון3!$T$13:$T$27,0),MATCH('דיווח פרטני'!C1888,גיליון3!$U$12:$X$12,0)))</f>
        <v xml:space="preserve"> </v>
      </c>
      <c r="I1888" s="866"/>
      <c r="J1888" s="866"/>
      <c r="K1888" s="905"/>
    </row>
    <row r="1889" spans="1:11" ht="19" thickBot="1" x14ac:dyDescent="0.5">
      <c r="A1889" s="866"/>
      <c r="B1889" s="866"/>
      <c r="C1889" s="866"/>
      <c r="D1889" s="866"/>
      <c r="E1889" s="867"/>
      <c r="F1889" s="866"/>
      <c r="G1889" s="866"/>
      <c r="H1889" s="869" t="str">
        <f t="array" ref="H1889">IF(ISERROR(INDEX(גיליון3!$U$13:$X$27,MATCH('דיווח פרטני'!G1889,גיליון3!$T$13:$T$27,0),MATCH('דיווח פרטני'!C1889,גיליון3!$U$12:$X$12,0)))," ", INDEX(גיליון3!$U$13:$X$27,MATCH('דיווח פרטני'!G1889,גיליון3!$T$13:$T$27,0),MATCH('דיווח פרטני'!C1889,גיליון3!$U$12:$X$12,0)))</f>
        <v xml:space="preserve"> </v>
      </c>
      <c r="I1889" s="866"/>
      <c r="J1889" s="866"/>
      <c r="K1889" s="905"/>
    </row>
    <row r="1890" spans="1:11" ht="19" thickBot="1" x14ac:dyDescent="0.5">
      <c r="A1890" s="866"/>
      <c r="B1890" s="866"/>
      <c r="C1890" s="866"/>
      <c r="D1890" s="866"/>
      <c r="E1890" s="867"/>
      <c r="F1890" s="866"/>
      <c r="G1890" s="866"/>
      <c r="H1890" s="869" t="str">
        <f t="array" ref="H1890">IF(ISERROR(INDEX(גיליון3!$U$13:$X$27,MATCH('דיווח פרטני'!G1890,גיליון3!$T$13:$T$27,0),MATCH('דיווח פרטני'!C1890,גיליון3!$U$12:$X$12,0)))," ", INDEX(גיליון3!$U$13:$X$27,MATCH('דיווח פרטני'!G1890,גיליון3!$T$13:$T$27,0),MATCH('דיווח פרטני'!C1890,גיליון3!$U$12:$X$12,0)))</f>
        <v xml:space="preserve"> </v>
      </c>
      <c r="I1890" s="866"/>
      <c r="J1890" s="866"/>
      <c r="K1890" s="905"/>
    </row>
    <row r="1891" spans="1:11" ht="19" thickBot="1" x14ac:dyDescent="0.5">
      <c r="A1891" s="866"/>
      <c r="B1891" s="866"/>
      <c r="C1891" s="866"/>
      <c r="D1891" s="866"/>
      <c r="E1891" s="867"/>
      <c r="F1891" s="866"/>
      <c r="G1891" s="866"/>
      <c r="H1891" s="869" t="str">
        <f t="array" ref="H1891">IF(ISERROR(INDEX(גיליון3!$U$13:$X$27,MATCH('דיווח פרטני'!G1891,גיליון3!$T$13:$T$27,0),MATCH('דיווח פרטני'!C1891,גיליון3!$U$12:$X$12,0)))," ", INDEX(גיליון3!$U$13:$X$27,MATCH('דיווח פרטני'!G1891,גיליון3!$T$13:$T$27,0),MATCH('דיווח פרטני'!C1891,גיליון3!$U$12:$X$12,0)))</f>
        <v xml:space="preserve"> </v>
      </c>
      <c r="I1891" s="866"/>
      <c r="J1891" s="866"/>
      <c r="K1891" s="905"/>
    </row>
    <row r="1892" spans="1:11" ht="19" thickBot="1" x14ac:dyDescent="0.5">
      <c r="A1892" s="866"/>
      <c r="B1892" s="866"/>
      <c r="C1892" s="866"/>
      <c r="D1892" s="866"/>
      <c r="E1892" s="867"/>
      <c r="F1892" s="866"/>
      <c r="G1892" s="866"/>
      <c r="H1892" s="869" t="str">
        <f t="array" ref="H1892">IF(ISERROR(INDEX(גיליון3!$U$13:$X$27,MATCH('דיווח פרטני'!G1892,גיליון3!$T$13:$T$27,0),MATCH('דיווח פרטני'!C1892,גיליון3!$U$12:$X$12,0)))," ", INDEX(גיליון3!$U$13:$X$27,MATCH('דיווח פרטני'!G1892,גיליון3!$T$13:$T$27,0),MATCH('דיווח פרטני'!C1892,גיליון3!$U$12:$X$12,0)))</f>
        <v xml:space="preserve"> </v>
      </c>
      <c r="I1892" s="866"/>
      <c r="J1892" s="866"/>
      <c r="K1892" s="905"/>
    </row>
    <row r="1893" spans="1:11" ht="19" thickBot="1" x14ac:dyDescent="0.5">
      <c r="A1893" s="866"/>
      <c r="B1893" s="866"/>
      <c r="C1893" s="866"/>
      <c r="D1893" s="866"/>
      <c r="E1893" s="867"/>
      <c r="F1893" s="866"/>
      <c r="G1893" s="866"/>
      <c r="H1893" s="869" t="str">
        <f t="array" ref="H1893">IF(ISERROR(INDEX(גיליון3!$U$13:$X$27,MATCH('דיווח פרטני'!G1893,גיליון3!$T$13:$T$27,0),MATCH('דיווח פרטני'!C1893,גיליון3!$U$12:$X$12,0)))," ", INDEX(גיליון3!$U$13:$X$27,MATCH('דיווח פרטני'!G1893,גיליון3!$T$13:$T$27,0),MATCH('דיווח פרטני'!C1893,גיליון3!$U$12:$X$12,0)))</f>
        <v xml:space="preserve"> </v>
      </c>
      <c r="I1893" s="866"/>
      <c r="J1893" s="866"/>
      <c r="K1893" s="905"/>
    </row>
    <row r="1894" spans="1:11" ht="19" thickBot="1" x14ac:dyDescent="0.5">
      <c r="A1894" s="866"/>
      <c r="B1894" s="866"/>
      <c r="C1894" s="866"/>
      <c r="D1894" s="866"/>
      <c r="E1894" s="867"/>
      <c r="F1894" s="866"/>
      <c r="G1894" s="866"/>
      <c r="H1894" s="869" t="str">
        <f t="array" ref="H1894">IF(ISERROR(INDEX(גיליון3!$U$13:$X$27,MATCH('דיווח פרטני'!G1894,גיליון3!$T$13:$T$27,0),MATCH('דיווח פרטני'!C1894,גיליון3!$U$12:$X$12,0)))," ", INDEX(גיליון3!$U$13:$X$27,MATCH('דיווח פרטני'!G1894,גיליון3!$T$13:$T$27,0),MATCH('דיווח פרטני'!C1894,גיליון3!$U$12:$X$12,0)))</f>
        <v xml:space="preserve"> </v>
      </c>
      <c r="I1894" s="866"/>
      <c r="J1894" s="866"/>
      <c r="K1894" s="905"/>
    </row>
    <row r="1895" spans="1:11" ht="19" thickBot="1" x14ac:dyDescent="0.5">
      <c r="A1895" s="866"/>
      <c r="B1895" s="866"/>
      <c r="C1895" s="866"/>
      <c r="D1895" s="866"/>
      <c r="E1895" s="867"/>
      <c r="F1895" s="866"/>
      <c r="G1895" s="866"/>
      <c r="H1895" s="869" t="str">
        <f t="array" ref="H1895">IF(ISERROR(INDEX(גיליון3!$U$13:$X$27,MATCH('דיווח פרטני'!G1895,גיליון3!$T$13:$T$27,0),MATCH('דיווח פרטני'!C1895,גיליון3!$U$12:$X$12,0)))," ", INDEX(גיליון3!$U$13:$X$27,MATCH('דיווח פרטני'!G1895,גיליון3!$T$13:$T$27,0),MATCH('דיווח פרטני'!C1895,גיליון3!$U$12:$X$12,0)))</f>
        <v xml:space="preserve"> </v>
      </c>
      <c r="I1895" s="866"/>
      <c r="J1895" s="866"/>
      <c r="K1895" s="905"/>
    </row>
    <row r="1896" spans="1:11" ht="19" thickBot="1" x14ac:dyDescent="0.5">
      <c r="A1896" s="866"/>
      <c r="B1896" s="866"/>
      <c r="C1896" s="866"/>
      <c r="D1896" s="866"/>
      <c r="E1896" s="867"/>
      <c r="F1896" s="866"/>
      <c r="G1896" s="866"/>
      <c r="H1896" s="869" t="str">
        <f t="array" ref="H1896">IF(ISERROR(INDEX(גיליון3!$U$13:$X$27,MATCH('דיווח פרטני'!G1896,גיליון3!$T$13:$T$27,0),MATCH('דיווח פרטני'!C1896,גיליון3!$U$12:$X$12,0)))," ", INDEX(גיליון3!$U$13:$X$27,MATCH('דיווח פרטני'!G1896,גיליון3!$T$13:$T$27,0),MATCH('דיווח פרטני'!C1896,גיליון3!$U$12:$X$12,0)))</f>
        <v xml:space="preserve"> </v>
      </c>
      <c r="I1896" s="866"/>
      <c r="J1896" s="866"/>
      <c r="K1896" s="905"/>
    </row>
    <row r="1897" spans="1:11" ht="19" thickBot="1" x14ac:dyDescent="0.5">
      <c r="A1897" s="866"/>
      <c r="B1897" s="866"/>
      <c r="C1897" s="866"/>
      <c r="D1897" s="866"/>
      <c r="E1897" s="867"/>
      <c r="F1897" s="866"/>
      <c r="G1897" s="866"/>
      <c r="H1897" s="869" t="str">
        <f t="array" ref="H1897">IF(ISERROR(INDEX(גיליון3!$U$13:$X$27,MATCH('דיווח פרטני'!G1897,גיליון3!$T$13:$T$27,0),MATCH('דיווח פרטני'!C1897,גיליון3!$U$12:$X$12,0)))," ", INDEX(גיליון3!$U$13:$X$27,MATCH('דיווח פרטני'!G1897,גיליון3!$T$13:$T$27,0),MATCH('דיווח פרטני'!C1897,גיליון3!$U$12:$X$12,0)))</f>
        <v xml:space="preserve"> </v>
      </c>
      <c r="I1897" s="866"/>
      <c r="J1897" s="866"/>
      <c r="K1897" s="905"/>
    </row>
    <row r="1898" spans="1:11" ht="19" thickBot="1" x14ac:dyDescent="0.5">
      <c r="A1898" s="866"/>
      <c r="B1898" s="866"/>
      <c r="C1898" s="866"/>
      <c r="D1898" s="866"/>
      <c r="E1898" s="867"/>
      <c r="F1898" s="866"/>
      <c r="G1898" s="866"/>
      <c r="H1898" s="869" t="str">
        <f t="array" ref="H1898">IF(ISERROR(INDEX(גיליון3!$U$13:$X$27,MATCH('דיווח פרטני'!G1898,גיליון3!$T$13:$T$27,0),MATCH('דיווח פרטני'!C1898,גיליון3!$U$12:$X$12,0)))," ", INDEX(גיליון3!$U$13:$X$27,MATCH('דיווח פרטני'!G1898,גיליון3!$T$13:$T$27,0),MATCH('דיווח פרטני'!C1898,גיליון3!$U$12:$X$12,0)))</f>
        <v xml:space="preserve"> </v>
      </c>
      <c r="I1898" s="866"/>
      <c r="J1898" s="866"/>
      <c r="K1898" s="905"/>
    </row>
    <row r="1899" spans="1:11" ht="19" thickBot="1" x14ac:dyDescent="0.5">
      <c r="A1899" s="866"/>
      <c r="B1899" s="866"/>
      <c r="C1899" s="866"/>
      <c r="D1899" s="866"/>
      <c r="E1899" s="867"/>
      <c r="F1899" s="866"/>
      <c r="G1899" s="866"/>
      <c r="H1899" s="869" t="str">
        <f t="array" ref="H1899">IF(ISERROR(INDEX(גיליון3!$U$13:$X$27,MATCH('דיווח פרטני'!G1899,גיליון3!$T$13:$T$27,0),MATCH('דיווח פרטני'!C1899,גיליון3!$U$12:$X$12,0)))," ", INDEX(גיליון3!$U$13:$X$27,MATCH('דיווח פרטני'!G1899,גיליון3!$T$13:$T$27,0),MATCH('דיווח פרטני'!C1899,גיליון3!$U$12:$X$12,0)))</f>
        <v xml:space="preserve"> </v>
      </c>
      <c r="I1899" s="866"/>
      <c r="J1899" s="866"/>
      <c r="K1899" s="905"/>
    </row>
    <row r="1900" spans="1:11" ht="19" thickBot="1" x14ac:dyDescent="0.5">
      <c r="A1900" s="866"/>
      <c r="B1900" s="866"/>
      <c r="C1900" s="866"/>
      <c r="D1900" s="866"/>
      <c r="E1900" s="867"/>
      <c r="F1900" s="866"/>
      <c r="G1900" s="866"/>
      <c r="H1900" s="869" t="str">
        <f t="array" ref="H1900">IF(ISERROR(INDEX(גיליון3!$U$13:$X$27,MATCH('דיווח פרטני'!G1900,גיליון3!$T$13:$T$27,0),MATCH('דיווח פרטני'!C1900,גיליון3!$U$12:$X$12,0)))," ", INDEX(גיליון3!$U$13:$X$27,MATCH('דיווח פרטני'!G1900,גיליון3!$T$13:$T$27,0),MATCH('דיווח פרטני'!C1900,גיליון3!$U$12:$X$12,0)))</f>
        <v xml:space="preserve"> </v>
      </c>
      <c r="I1900" s="866"/>
      <c r="J1900" s="866"/>
      <c r="K1900" s="905"/>
    </row>
    <row r="1901" spans="1:11" ht="19" thickBot="1" x14ac:dyDescent="0.5">
      <c r="A1901" s="866"/>
      <c r="B1901" s="866"/>
      <c r="C1901" s="866"/>
      <c r="D1901" s="866"/>
      <c r="E1901" s="867"/>
      <c r="F1901" s="866"/>
      <c r="G1901" s="866"/>
      <c r="H1901" s="869" t="str">
        <f t="array" ref="H1901">IF(ISERROR(INDEX(גיליון3!$U$13:$X$27,MATCH('דיווח פרטני'!G1901,גיליון3!$T$13:$T$27,0),MATCH('דיווח פרטני'!C1901,גיליון3!$U$12:$X$12,0)))," ", INDEX(גיליון3!$U$13:$X$27,MATCH('דיווח פרטני'!G1901,גיליון3!$T$13:$T$27,0),MATCH('דיווח פרטני'!C1901,גיליון3!$U$12:$X$12,0)))</f>
        <v xml:space="preserve"> </v>
      </c>
      <c r="I1901" s="866"/>
      <c r="J1901" s="866"/>
      <c r="K1901" s="905"/>
    </row>
    <row r="1902" spans="1:11" ht="19" thickBot="1" x14ac:dyDescent="0.5">
      <c r="A1902" s="866"/>
      <c r="B1902" s="866"/>
      <c r="C1902" s="866"/>
      <c r="D1902" s="866"/>
      <c r="E1902" s="867"/>
      <c r="F1902" s="866"/>
      <c r="G1902" s="866"/>
      <c r="H1902" s="869" t="str">
        <f t="array" ref="H1902">IF(ISERROR(INDEX(גיליון3!$U$13:$X$27,MATCH('דיווח פרטני'!G1902,גיליון3!$T$13:$T$27,0),MATCH('דיווח פרטני'!C1902,גיליון3!$U$12:$X$12,0)))," ", INDEX(גיליון3!$U$13:$X$27,MATCH('דיווח פרטני'!G1902,גיליון3!$T$13:$T$27,0),MATCH('דיווח פרטני'!C1902,גיליון3!$U$12:$X$12,0)))</f>
        <v xml:space="preserve"> </v>
      </c>
      <c r="I1902" s="866"/>
      <c r="J1902" s="866"/>
      <c r="K1902" s="905"/>
    </row>
    <row r="1903" spans="1:11" ht="19" thickBot="1" x14ac:dyDescent="0.5">
      <c r="A1903" s="866"/>
      <c r="B1903" s="866"/>
      <c r="C1903" s="866"/>
      <c r="D1903" s="866"/>
      <c r="E1903" s="867"/>
      <c r="F1903" s="866"/>
      <c r="G1903" s="866"/>
      <c r="H1903" s="869" t="str">
        <f t="array" ref="H1903">IF(ISERROR(INDEX(גיליון3!$U$13:$X$27,MATCH('דיווח פרטני'!G1903,גיליון3!$T$13:$T$27,0),MATCH('דיווח פרטני'!C1903,גיליון3!$U$12:$X$12,0)))," ", INDEX(גיליון3!$U$13:$X$27,MATCH('דיווח פרטני'!G1903,גיליון3!$T$13:$T$27,0),MATCH('דיווח פרטני'!C1903,גיליון3!$U$12:$X$12,0)))</f>
        <v xml:space="preserve"> </v>
      </c>
      <c r="I1903" s="866"/>
      <c r="J1903" s="866"/>
      <c r="K1903" s="905"/>
    </row>
    <row r="1904" spans="1:11" ht="19" thickBot="1" x14ac:dyDescent="0.5">
      <c r="A1904" s="866"/>
      <c r="B1904" s="866"/>
      <c r="C1904" s="866"/>
      <c r="D1904" s="866"/>
      <c r="E1904" s="867"/>
      <c r="F1904" s="866"/>
      <c r="G1904" s="866"/>
      <c r="H1904" s="869" t="str">
        <f t="array" ref="H1904">IF(ISERROR(INDEX(גיליון3!$U$13:$X$27,MATCH('דיווח פרטני'!G1904,גיליון3!$T$13:$T$27,0),MATCH('דיווח פרטני'!C1904,גיליון3!$U$12:$X$12,0)))," ", INDEX(גיליון3!$U$13:$X$27,MATCH('דיווח פרטני'!G1904,גיליון3!$T$13:$T$27,0),MATCH('דיווח פרטני'!C1904,גיליון3!$U$12:$X$12,0)))</f>
        <v xml:space="preserve"> </v>
      </c>
      <c r="I1904" s="866"/>
      <c r="J1904" s="866"/>
      <c r="K1904" s="905"/>
    </row>
    <row r="1905" spans="1:11" ht="19" thickBot="1" x14ac:dyDescent="0.5">
      <c r="A1905" s="866"/>
      <c r="B1905" s="866"/>
      <c r="C1905" s="866"/>
      <c r="D1905" s="866"/>
      <c r="E1905" s="867"/>
      <c r="F1905" s="866"/>
      <c r="G1905" s="866"/>
      <c r="H1905" s="869" t="str">
        <f t="array" ref="H1905">IF(ISERROR(INDEX(גיליון3!$U$13:$X$27,MATCH('דיווח פרטני'!G1905,גיליון3!$T$13:$T$27,0),MATCH('דיווח פרטני'!C1905,גיליון3!$U$12:$X$12,0)))," ", INDEX(גיליון3!$U$13:$X$27,MATCH('דיווח פרטני'!G1905,גיליון3!$T$13:$T$27,0),MATCH('דיווח פרטני'!C1905,גיליון3!$U$12:$X$12,0)))</f>
        <v xml:space="preserve"> </v>
      </c>
      <c r="I1905" s="866"/>
      <c r="J1905" s="866"/>
      <c r="K1905" s="905"/>
    </row>
    <row r="1906" spans="1:11" ht="19" thickBot="1" x14ac:dyDescent="0.5">
      <c r="A1906" s="866"/>
      <c r="B1906" s="866"/>
      <c r="C1906" s="866"/>
      <c r="D1906" s="866"/>
      <c r="E1906" s="867"/>
      <c r="F1906" s="866"/>
      <c r="G1906" s="866"/>
      <c r="H1906" s="869" t="str">
        <f t="array" ref="H1906">IF(ISERROR(INDEX(גיליון3!$U$13:$X$27,MATCH('דיווח פרטני'!G1906,גיליון3!$T$13:$T$27,0),MATCH('דיווח פרטני'!C1906,גיליון3!$U$12:$X$12,0)))," ", INDEX(גיליון3!$U$13:$X$27,MATCH('דיווח פרטני'!G1906,גיליון3!$T$13:$T$27,0),MATCH('דיווח פרטני'!C1906,גיליון3!$U$12:$X$12,0)))</f>
        <v xml:space="preserve"> </v>
      </c>
      <c r="I1906" s="866"/>
      <c r="J1906" s="866"/>
      <c r="K1906" s="905"/>
    </row>
    <row r="1907" spans="1:11" ht="19" thickBot="1" x14ac:dyDescent="0.5">
      <c r="A1907" s="866"/>
      <c r="B1907" s="866"/>
      <c r="C1907" s="866"/>
      <c r="D1907" s="866"/>
      <c r="E1907" s="867"/>
      <c r="F1907" s="866"/>
      <c r="G1907" s="866"/>
      <c r="H1907" s="869" t="str">
        <f t="array" ref="H1907">IF(ISERROR(INDEX(גיליון3!$U$13:$X$27,MATCH('דיווח פרטני'!G1907,גיליון3!$T$13:$T$27,0),MATCH('דיווח פרטני'!C1907,גיליון3!$U$12:$X$12,0)))," ", INDEX(גיליון3!$U$13:$X$27,MATCH('דיווח פרטני'!G1907,גיליון3!$T$13:$T$27,0),MATCH('דיווח פרטני'!C1907,גיליון3!$U$12:$X$12,0)))</f>
        <v xml:space="preserve"> </v>
      </c>
      <c r="I1907" s="866"/>
      <c r="J1907" s="866"/>
      <c r="K1907" s="905"/>
    </row>
    <row r="1908" spans="1:11" ht="19" thickBot="1" x14ac:dyDescent="0.5">
      <c r="A1908" s="866"/>
      <c r="B1908" s="866"/>
      <c r="C1908" s="866"/>
      <c r="D1908" s="866"/>
      <c r="E1908" s="867"/>
      <c r="F1908" s="866"/>
      <c r="G1908" s="866"/>
      <c r="H1908" s="869" t="str">
        <f t="array" ref="H1908">IF(ISERROR(INDEX(גיליון3!$U$13:$X$27,MATCH('דיווח פרטני'!G1908,גיליון3!$T$13:$T$27,0),MATCH('דיווח פרטני'!C1908,גיליון3!$U$12:$X$12,0)))," ", INDEX(גיליון3!$U$13:$X$27,MATCH('דיווח פרטני'!G1908,גיליון3!$T$13:$T$27,0),MATCH('דיווח פרטני'!C1908,גיליון3!$U$12:$X$12,0)))</f>
        <v xml:space="preserve"> </v>
      </c>
      <c r="I1908" s="866"/>
      <c r="J1908" s="866"/>
      <c r="K1908" s="905"/>
    </row>
    <row r="1909" spans="1:11" ht="19" thickBot="1" x14ac:dyDescent="0.5">
      <c r="A1909" s="866"/>
      <c r="B1909" s="866"/>
      <c r="C1909" s="866"/>
      <c r="D1909" s="866"/>
      <c r="E1909" s="867"/>
      <c r="F1909" s="866"/>
      <c r="G1909" s="866"/>
      <c r="H1909" s="869" t="str">
        <f t="array" ref="H1909">IF(ISERROR(INDEX(גיליון3!$U$13:$X$27,MATCH('דיווח פרטני'!G1909,גיליון3!$T$13:$T$27,0),MATCH('דיווח פרטני'!C1909,גיליון3!$U$12:$X$12,0)))," ", INDEX(גיליון3!$U$13:$X$27,MATCH('דיווח פרטני'!G1909,גיליון3!$T$13:$T$27,0),MATCH('דיווח פרטני'!C1909,גיליון3!$U$12:$X$12,0)))</f>
        <v xml:space="preserve"> </v>
      </c>
      <c r="I1909" s="866"/>
      <c r="J1909" s="866"/>
      <c r="K1909" s="905"/>
    </row>
    <row r="1910" spans="1:11" ht="19" thickBot="1" x14ac:dyDescent="0.5">
      <c r="A1910" s="866"/>
      <c r="B1910" s="866"/>
      <c r="C1910" s="866"/>
      <c r="D1910" s="866"/>
      <c r="E1910" s="867"/>
      <c r="F1910" s="866"/>
      <c r="G1910" s="866"/>
      <c r="H1910" s="869" t="str">
        <f t="array" ref="H1910">IF(ISERROR(INDEX(גיליון3!$U$13:$X$27,MATCH('דיווח פרטני'!G1910,גיליון3!$T$13:$T$27,0),MATCH('דיווח פרטני'!C1910,גיליון3!$U$12:$X$12,0)))," ", INDEX(גיליון3!$U$13:$X$27,MATCH('דיווח פרטני'!G1910,גיליון3!$T$13:$T$27,0),MATCH('דיווח פרטני'!C1910,גיליון3!$U$12:$X$12,0)))</f>
        <v xml:space="preserve"> </v>
      </c>
      <c r="I1910" s="866"/>
      <c r="J1910" s="866"/>
      <c r="K1910" s="905"/>
    </row>
    <row r="1911" spans="1:11" ht="19" thickBot="1" x14ac:dyDescent="0.5">
      <c r="A1911" s="866"/>
      <c r="B1911" s="866"/>
      <c r="C1911" s="866"/>
      <c r="D1911" s="866"/>
      <c r="E1911" s="867"/>
      <c r="F1911" s="866"/>
      <c r="G1911" s="866"/>
      <c r="H1911" s="869" t="str">
        <f t="array" ref="H1911">IF(ISERROR(INDEX(גיליון3!$U$13:$X$27,MATCH('דיווח פרטני'!G1911,גיליון3!$T$13:$T$27,0),MATCH('דיווח פרטני'!C1911,גיליון3!$U$12:$X$12,0)))," ", INDEX(גיליון3!$U$13:$X$27,MATCH('דיווח פרטני'!G1911,גיליון3!$T$13:$T$27,0),MATCH('דיווח פרטני'!C1911,גיליון3!$U$12:$X$12,0)))</f>
        <v xml:space="preserve"> </v>
      </c>
      <c r="I1911" s="866"/>
      <c r="J1911" s="866"/>
      <c r="K1911" s="905"/>
    </row>
    <row r="1912" spans="1:11" ht="19" thickBot="1" x14ac:dyDescent="0.5">
      <c r="A1912" s="866"/>
      <c r="B1912" s="866"/>
      <c r="C1912" s="866"/>
      <c r="D1912" s="866"/>
      <c r="E1912" s="867"/>
      <c r="F1912" s="866"/>
      <c r="G1912" s="866"/>
      <c r="H1912" s="869" t="str">
        <f t="array" ref="H1912">IF(ISERROR(INDEX(גיליון3!$U$13:$X$27,MATCH('דיווח פרטני'!G1912,גיליון3!$T$13:$T$27,0),MATCH('דיווח פרטני'!C1912,גיליון3!$U$12:$X$12,0)))," ", INDEX(גיליון3!$U$13:$X$27,MATCH('דיווח פרטני'!G1912,גיליון3!$T$13:$T$27,0),MATCH('דיווח פרטני'!C1912,גיליון3!$U$12:$X$12,0)))</f>
        <v xml:space="preserve"> </v>
      </c>
      <c r="I1912" s="866"/>
      <c r="J1912" s="866"/>
      <c r="K1912" s="905"/>
    </row>
    <row r="1913" spans="1:11" ht="19" thickBot="1" x14ac:dyDescent="0.5">
      <c r="A1913" s="866"/>
      <c r="B1913" s="866"/>
      <c r="C1913" s="866"/>
      <c r="D1913" s="866"/>
      <c r="E1913" s="867"/>
      <c r="F1913" s="866"/>
      <c r="G1913" s="866"/>
      <c r="H1913" s="869" t="str">
        <f t="array" ref="H1913">IF(ISERROR(INDEX(גיליון3!$U$13:$X$27,MATCH('דיווח פרטני'!G1913,גיליון3!$T$13:$T$27,0),MATCH('דיווח פרטני'!C1913,גיליון3!$U$12:$X$12,0)))," ", INDEX(גיליון3!$U$13:$X$27,MATCH('דיווח פרטני'!G1913,גיליון3!$T$13:$T$27,0),MATCH('דיווח פרטני'!C1913,גיליון3!$U$12:$X$12,0)))</f>
        <v xml:space="preserve"> </v>
      </c>
      <c r="I1913" s="866"/>
      <c r="J1913" s="866"/>
      <c r="K1913" s="905"/>
    </row>
    <row r="1914" spans="1:11" ht="19" thickBot="1" x14ac:dyDescent="0.5">
      <c r="A1914" s="866"/>
      <c r="B1914" s="866"/>
      <c r="C1914" s="866"/>
      <c r="D1914" s="866"/>
      <c r="E1914" s="867"/>
      <c r="F1914" s="866"/>
      <c r="G1914" s="866"/>
      <c r="H1914" s="869" t="str">
        <f t="array" ref="H1914">IF(ISERROR(INDEX(גיליון3!$U$13:$X$27,MATCH('דיווח פרטני'!G1914,גיליון3!$T$13:$T$27,0),MATCH('דיווח פרטני'!C1914,גיליון3!$U$12:$X$12,0)))," ", INDEX(גיליון3!$U$13:$X$27,MATCH('דיווח פרטני'!G1914,גיליון3!$T$13:$T$27,0),MATCH('דיווח פרטני'!C1914,גיליון3!$U$12:$X$12,0)))</f>
        <v xml:space="preserve"> </v>
      </c>
      <c r="I1914" s="866"/>
      <c r="J1914" s="866"/>
      <c r="K1914" s="905"/>
    </row>
    <row r="1915" spans="1:11" ht="19" thickBot="1" x14ac:dyDescent="0.5">
      <c r="A1915" s="866"/>
      <c r="B1915" s="866"/>
      <c r="C1915" s="866"/>
      <c r="D1915" s="866"/>
      <c r="E1915" s="867"/>
      <c r="F1915" s="866"/>
      <c r="G1915" s="866"/>
      <c r="H1915" s="869" t="str">
        <f t="array" ref="H1915">IF(ISERROR(INDEX(גיליון3!$U$13:$X$27,MATCH('דיווח פרטני'!G1915,גיליון3!$T$13:$T$27,0),MATCH('דיווח פרטני'!C1915,גיליון3!$U$12:$X$12,0)))," ", INDEX(גיליון3!$U$13:$X$27,MATCH('דיווח פרטני'!G1915,גיליון3!$T$13:$T$27,0),MATCH('דיווח פרטני'!C1915,גיליון3!$U$12:$X$12,0)))</f>
        <v xml:space="preserve"> </v>
      </c>
      <c r="I1915" s="866"/>
      <c r="J1915" s="866"/>
      <c r="K1915" s="905"/>
    </row>
    <row r="1916" spans="1:11" ht="19" thickBot="1" x14ac:dyDescent="0.5">
      <c r="A1916" s="866"/>
      <c r="B1916" s="866"/>
      <c r="C1916" s="866"/>
      <c r="D1916" s="866"/>
      <c r="E1916" s="867"/>
      <c r="F1916" s="866"/>
      <c r="G1916" s="866"/>
      <c r="H1916" s="869" t="str">
        <f t="array" ref="H1916">IF(ISERROR(INDEX(גיליון3!$U$13:$X$27,MATCH('דיווח פרטני'!G1916,גיליון3!$T$13:$T$27,0),MATCH('דיווח פרטני'!C1916,גיליון3!$U$12:$X$12,0)))," ", INDEX(גיליון3!$U$13:$X$27,MATCH('דיווח פרטני'!G1916,גיליון3!$T$13:$T$27,0),MATCH('דיווח פרטני'!C1916,גיליון3!$U$12:$X$12,0)))</f>
        <v xml:space="preserve"> </v>
      </c>
      <c r="I1916" s="866"/>
      <c r="J1916" s="866"/>
      <c r="K1916" s="905"/>
    </row>
    <row r="1917" spans="1:11" ht="19" thickBot="1" x14ac:dyDescent="0.5">
      <c r="A1917" s="866"/>
      <c r="B1917" s="866"/>
      <c r="C1917" s="866"/>
      <c r="D1917" s="866"/>
      <c r="E1917" s="867"/>
      <c r="F1917" s="866"/>
      <c r="G1917" s="866"/>
      <c r="H1917" s="869" t="str">
        <f t="array" ref="H1917">IF(ISERROR(INDEX(גיליון3!$U$13:$X$27,MATCH('דיווח פרטני'!G1917,גיליון3!$T$13:$T$27,0),MATCH('דיווח פרטני'!C1917,גיליון3!$U$12:$X$12,0)))," ", INDEX(גיליון3!$U$13:$X$27,MATCH('דיווח פרטני'!G1917,גיליון3!$T$13:$T$27,0),MATCH('דיווח פרטני'!C1917,גיליון3!$U$12:$X$12,0)))</f>
        <v xml:space="preserve"> </v>
      </c>
      <c r="I1917" s="866"/>
      <c r="J1917" s="866"/>
      <c r="K1917" s="905"/>
    </row>
    <row r="1918" spans="1:11" ht="19" thickBot="1" x14ac:dyDescent="0.5">
      <c r="A1918" s="866"/>
      <c r="B1918" s="866"/>
      <c r="C1918" s="866"/>
      <c r="D1918" s="866"/>
      <c r="E1918" s="867"/>
      <c r="F1918" s="866"/>
      <c r="G1918" s="866"/>
      <c r="H1918" s="869" t="str">
        <f t="array" ref="H1918">IF(ISERROR(INDEX(גיליון3!$U$13:$X$27,MATCH('דיווח פרטני'!G1918,גיליון3!$T$13:$T$27,0),MATCH('דיווח פרטני'!C1918,גיליון3!$U$12:$X$12,0)))," ", INDEX(גיליון3!$U$13:$X$27,MATCH('דיווח פרטני'!G1918,גיליון3!$T$13:$T$27,0),MATCH('דיווח פרטני'!C1918,גיליון3!$U$12:$X$12,0)))</f>
        <v xml:space="preserve"> </v>
      </c>
      <c r="I1918" s="866"/>
      <c r="J1918" s="866"/>
      <c r="K1918" s="905"/>
    </row>
    <row r="1919" spans="1:11" ht="19" thickBot="1" x14ac:dyDescent="0.5">
      <c r="A1919" s="866"/>
      <c r="B1919" s="866"/>
      <c r="C1919" s="866"/>
      <c r="D1919" s="866"/>
      <c r="E1919" s="867"/>
      <c r="F1919" s="866"/>
      <c r="G1919" s="866"/>
      <c r="H1919" s="869" t="str">
        <f t="array" ref="H1919">IF(ISERROR(INDEX(גיליון3!$U$13:$X$27,MATCH('דיווח פרטני'!G1919,גיליון3!$T$13:$T$27,0),MATCH('דיווח פרטני'!C1919,גיליון3!$U$12:$X$12,0)))," ", INDEX(גיליון3!$U$13:$X$27,MATCH('דיווח פרטני'!G1919,גיליון3!$T$13:$T$27,0),MATCH('דיווח פרטני'!C1919,גיליון3!$U$12:$X$12,0)))</f>
        <v xml:space="preserve"> </v>
      </c>
      <c r="I1919" s="866"/>
      <c r="J1919" s="866"/>
      <c r="K1919" s="905"/>
    </row>
    <row r="1920" spans="1:11" ht="19" thickBot="1" x14ac:dyDescent="0.5">
      <c r="A1920" s="866"/>
      <c r="B1920" s="866"/>
      <c r="C1920" s="866"/>
      <c r="D1920" s="866"/>
      <c r="E1920" s="867"/>
      <c r="F1920" s="866"/>
      <c r="G1920" s="866"/>
      <c r="H1920" s="869" t="str">
        <f t="array" ref="H1920">IF(ISERROR(INDEX(גיליון3!$U$13:$X$27,MATCH('דיווח פרטני'!G1920,גיליון3!$T$13:$T$27,0),MATCH('דיווח פרטני'!C1920,גיליון3!$U$12:$X$12,0)))," ", INDEX(גיליון3!$U$13:$X$27,MATCH('דיווח פרטני'!G1920,גיליון3!$T$13:$T$27,0),MATCH('דיווח פרטני'!C1920,גיליון3!$U$12:$X$12,0)))</f>
        <v xml:space="preserve"> </v>
      </c>
      <c r="I1920" s="866"/>
      <c r="J1920" s="866"/>
      <c r="K1920" s="905"/>
    </row>
    <row r="1921" spans="1:11" ht="19" thickBot="1" x14ac:dyDescent="0.5">
      <c r="A1921" s="866"/>
      <c r="B1921" s="866"/>
      <c r="C1921" s="866"/>
      <c r="D1921" s="866"/>
      <c r="E1921" s="867"/>
      <c r="F1921" s="866"/>
      <c r="G1921" s="866"/>
      <c r="H1921" s="869" t="str">
        <f t="array" ref="H1921">IF(ISERROR(INDEX(גיליון3!$U$13:$X$27,MATCH('דיווח פרטני'!G1921,גיליון3!$T$13:$T$27,0),MATCH('דיווח פרטני'!C1921,גיליון3!$U$12:$X$12,0)))," ", INDEX(גיליון3!$U$13:$X$27,MATCH('דיווח פרטני'!G1921,גיליון3!$T$13:$T$27,0),MATCH('דיווח פרטני'!C1921,גיליון3!$U$12:$X$12,0)))</f>
        <v xml:space="preserve"> </v>
      </c>
      <c r="I1921" s="866"/>
      <c r="J1921" s="866"/>
      <c r="K1921" s="905"/>
    </row>
    <row r="1922" spans="1:11" ht="19" thickBot="1" x14ac:dyDescent="0.5">
      <c r="A1922" s="866"/>
      <c r="B1922" s="866"/>
      <c r="C1922" s="866"/>
      <c r="D1922" s="866"/>
      <c r="E1922" s="867"/>
      <c r="F1922" s="866"/>
      <c r="G1922" s="866"/>
      <c r="H1922" s="869" t="str">
        <f t="array" ref="H1922">IF(ISERROR(INDEX(גיליון3!$U$13:$X$27,MATCH('דיווח פרטני'!G1922,גיליון3!$T$13:$T$27,0),MATCH('דיווח פרטני'!C1922,גיליון3!$U$12:$X$12,0)))," ", INDEX(גיליון3!$U$13:$X$27,MATCH('דיווח פרטני'!G1922,גיליון3!$T$13:$T$27,0),MATCH('דיווח פרטני'!C1922,גיליון3!$U$12:$X$12,0)))</f>
        <v xml:space="preserve"> </v>
      </c>
      <c r="I1922" s="866"/>
      <c r="J1922" s="866"/>
      <c r="K1922" s="905"/>
    </row>
    <row r="1923" spans="1:11" ht="19" thickBot="1" x14ac:dyDescent="0.5">
      <c r="A1923" s="866"/>
      <c r="B1923" s="866"/>
      <c r="C1923" s="866"/>
      <c r="D1923" s="866"/>
      <c r="E1923" s="867"/>
      <c r="F1923" s="866"/>
      <c r="G1923" s="866"/>
      <c r="H1923" s="869" t="str">
        <f t="array" ref="H1923">IF(ISERROR(INDEX(גיליון3!$U$13:$X$27,MATCH('דיווח פרטני'!G1923,גיליון3!$T$13:$T$27,0),MATCH('דיווח פרטני'!C1923,גיליון3!$U$12:$X$12,0)))," ", INDEX(גיליון3!$U$13:$X$27,MATCH('דיווח פרטני'!G1923,גיליון3!$T$13:$T$27,0),MATCH('דיווח פרטני'!C1923,גיליון3!$U$12:$X$12,0)))</f>
        <v xml:space="preserve"> </v>
      </c>
      <c r="I1923" s="866"/>
      <c r="J1923" s="866"/>
      <c r="K1923" s="905"/>
    </row>
    <row r="1924" spans="1:11" ht="19" thickBot="1" x14ac:dyDescent="0.5">
      <c r="A1924" s="866"/>
      <c r="B1924" s="866"/>
      <c r="C1924" s="866"/>
      <c r="D1924" s="866"/>
      <c r="E1924" s="867"/>
      <c r="F1924" s="866"/>
      <c r="G1924" s="866"/>
      <c r="H1924" s="869" t="str">
        <f t="array" ref="H1924">IF(ISERROR(INDEX(גיליון3!$U$13:$X$27,MATCH('דיווח פרטני'!G1924,גיליון3!$T$13:$T$27,0),MATCH('דיווח פרטני'!C1924,גיליון3!$U$12:$X$12,0)))," ", INDEX(גיליון3!$U$13:$X$27,MATCH('דיווח פרטני'!G1924,גיליון3!$T$13:$T$27,0),MATCH('דיווח פרטני'!C1924,גיליון3!$U$12:$X$12,0)))</f>
        <v xml:space="preserve"> </v>
      </c>
      <c r="I1924" s="866"/>
      <c r="J1924" s="866"/>
      <c r="K1924" s="905"/>
    </row>
    <row r="1925" spans="1:11" ht="19" thickBot="1" x14ac:dyDescent="0.5">
      <c r="A1925" s="866"/>
      <c r="B1925" s="866"/>
      <c r="C1925" s="866"/>
      <c r="D1925" s="866"/>
      <c r="E1925" s="867"/>
      <c r="F1925" s="866"/>
      <c r="G1925" s="866"/>
      <c r="H1925" s="869" t="str">
        <f t="array" ref="H1925">IF(ISERROR(INDEX(גיליון3!$U$13:$X$27,MATCH('דיווח פרטני'!G1925,גיליון3!$T$13:$T$27,0),MATCH('דיווח פרטני'!C1925,גיליון3!$U$12:$X$12,0)))," ", INDEX(גיליון3!$U$13:$X$27,MATCH('דיווח פרטני'!G1925,גיליון3!$T$13:$T$27,0),MATCH('דיווח פרטני'!C1925,גיליון3!$U$12:$X$12,0)))</f>
        <v xml:space="preserve"> </v>
      </c>
      <c r="I1925" s="866"/>
      <c r="J1925" s="866"/>
      <c r="K1925" s="905"/>
    </row>
    <row r="1926" spans="1:11" ht="19" thickBot="1" x14ac:dyDescent="0.5">
      <c r="A1926" s="866"/>
      <c r="B1926" s="866"/>
      <c r="C1926" s="866"/>
      <c r="D1926" s="866"/>
      <c r="E1926" s="867"/>
      <c r="F1926" s="866"/>
      <c r="G1926" s="866"/>
      <c r="H1926" s="869" t="str">
        <f t="array" ref="H1926">IF(ISERROR(INDEX(גיליון3!$U$13:$X$27,MATCH('דיווח פרטני'!G1926,גיליון3!$T$13:$T$27,0),MATCH('דיווח פרטני'!C1926,גיליון3!$U$12:$X$12,0)))," ", INDEX(גיליון3!$U$13:$X$27,MATCH('דיווח פרטני'!G1926,גיליון3!$T$13:$T$27,0),MATCH('דיווח פרטני'!C1926,גיליון3!$U$12:$X$12,0)))</f>
        <v xml:space="preserve"> </v>
      </c>
      <c r="I1926" s="866"/>
      <c r="J1926" s="866"/>
      <c r="K1926" s="905"/>
    </row>
    <row r="1927" spans="1:11" ht="19" thickBot="1" x14ac:dyDescent="0.5">
      <c r="A1927" s="866"/>
      <c r="B1927" s="866"/>
      <c r="C1927" s="866"/>
      <c r="D1927" s="866"/>
      <c r="E1927" s="867"/>
      <c r="F1927" s="866"/>
      <c r="G1927" s="866"/>
      <c r="H1927" s="869" t="str">
        <f t="array" ref="H1927">IF(ISERROR(INDEX(גיליון3!$U$13:$X$27,MATCH('דיווח פרטני'!G1927,גיליון3!$T$13:$T$27,0),MATCH('דיווח פרטני'!C1927,גיליון3!$U$12:$X$12,0)))," ", INDEX(גיליון3!$U$13:$X$27,MATCH('דיווח פרטני'!G1927,גיליון3!$T$13:$T$27,0),MATCH('דיווח פרטני'!C1927,גיליון3!$U$12:$X$12,0)))</f>
        <v xml:space="preserve"> </v>
      </c>
      <c r="I1927" s="866"/>
      <c r="J1927" s="866"/>
      <c r="K1927" s="905"/>
    </row>
    <row r="1928" spans="1:11" ht="19" thickBot="1" x14ac:dyDescent="0.5">
      <c r="A1928" s="866"/>
      <c r="B1928" s="866"/>
      <c r="C1928" s="866"/>
      <c r="D1928" s="866"/>
      <c r="E1928" s="867"/>
      <c r="F1928" s="866"/>
      <c r="G1928" s="866"/>
      <c r="H1928" s="869" t="str">
        <f t="array" ref="H1928">IF(ISERROR(INDEX(גיליון3!$U$13:$X$27,MATCH('דיווח פרטני'!G1928,גיליון3!$T$13:$T$27,0),MATCH('דיווח פרטני'!C1928,גיליון3!$U$12:$X$12,0)))," ", INDEX(גיליון3!$U$13:$X$27,MATCH('דיווח פרטני'!G1928,גיליון3!$T$13:$T$27,0),MATCH('דיווח פרטני'!C1928,גיליון3!$U$12:$X$12,0)))</f>
        <v xml:space="preserve"> </v>
      </c>
      <c r="I1928" s="866"/>
      <c r="J1928" s="866"/>
      <c r="K1928" s="905"/>
    </row>
    <row r="1929" spans="1:11" ht="19" thickBot="1" x14ac:dyDescent="0.5">
      <c r="A1929" s="866"/>
      <c r="B1929" s="866"/>
      <c r="C1929" s="866"/>
      <c r="D1929" s="866"/>
      <c r="E1929" s="867"/>
      <c r="F1929" s="866"/>
      <c r="G1929" s="866"/>
      <c r="H1929" s="869" t="str">
        <f t="array" ref="H1929">IF(ISERROR(INDEX(גיליון3!$U$13:$X$27,MATCH('דיווח פרטני'!G1929,גיליון3!$T$13:$T$27,0),MATCH('דיווח פרטני'!C1929,גיליון3!$U$12:$X$12,0)))," ", INDEX(גיליון3!$U$13:$X$27,MATCH('דיווח פרטני'!G1929,גיליון3!$T$13:$T$27,0),MATCH('דיווח פרטני'!C1929,גיליון3!$U$12:$X$12,0)))</f>
        <v xml:space="preserve"> </v>
      </c>
      <c r="I1929" s="866"/>
      <c r="J1929" s="866"/>
      <c r="K1929" s="905"/>
    </row>
    <row r="1930" spans="1:11" ht="19" thickBot="1" x14ac:dyDescent="0.5">
      <c r="A1930" s="866"/>
      <c r="B1930" s="866"/>
      <c r="C1930" s="866"/>
      <c r="D1930" s="866"/>
      <c r="E1930" s="867"/>
      <c r="F1930" s="866"/>
      <c r="G1930" s="866"/>
      <c r="H1930" s="869" t="str">
        <f t="array" ref="H1930">IF(ISERROR(INDEX(גיליון3!$U$13:$X$27,MATCH('דיווח פרטני'!G1930,גיליון3!$T$13:$T$27,0),MATCH('דיווח פרטני'!C1930,גיליון3!$U$12:$X$12,0)))," ", INDEX(גיליון3!$U$13:$X$27,MATCH('דיווח פרטני'!G1930,גיליון3!$T$13:$T$27,0),MATCH('דיווח פרטני'!C1930,גיליון3!$U$12:$X$12,0)))</f>
        <v xml:space="preserve"> </v>
      </c>
      <c r="I1930" s="866"/>
      <c r="J1930" s="866"/>
      <c r="K1930" s="905"/>
    </row>
    <row r="1931" spans="1:11" ht="19" thickBot="1" x14ac:dyDescent="0.5">
      <c r="A1931" s="866"/>
      <c r="B1931" s="866"/>
      <c r="C1931" s="866"/>
      <c r="D1931" s="866"/>
      <c r="E1931" s="867"/>
      <c r="F1931" s="866"/>
      <c r="G1931" s="866"/>
      <c r="H1931" s="869" t="str">
        <f t="array" ref="H1931">IF(ISERROR(INDEX(גיליון3!$U$13:$X$27,MATCH('דיווח פרטני'!G1931,גיליון3!$T$13:$T$27,0),MATCH('דיווח פרטני'!C1931,גיליון3!$U$12:$X$12,0)))," ", INDEX(גיליון3!$U$13:$X$27,MATCH('דיווח פרטני'!G1931,גיליון3!$T$13:$T$27,0),MATCH('דיווח פרטני'!C1931,גיליון3!$U$12:$X$12,0)))</f>
        <v xml:space="preserve"> </v>
      </c>
      <c r="I1931" s="866"/>
      <c r="J1931" s="866"/>
      <c r="K1931" s="905"/>
    </row>
    <row r="1932" spans="1:11" ht="19" thickBot="1" x14ac:dyDescent="0.5">
      <c r="A1932" s="866"/>
      <c r="B1932" s="866"/>
      <c r="C1932" s="866"/>
      <c r="D1932" s="866"/>
      <c r="E1932" s="867"/>
      <c r="F1932" s="866"/>
      <c r="G1932" s="866"/>
      <c r="H1932" s="869" t="str">
        <f t="array" ref="H1932">IF(ISERROR(INDEX(גיליון3!$U$13:$X$27,MATCH('דיווח פרטני'!G1932,גיליון3!$T$13:$T$27,0),MATCH('דיווח פרטני'!C1932,גיליון3!$U$12:$X$12,0)))," ", INDEX(גיליון3!$U$13:$X$27,MATCH('דיווח פרטני'!G1932,גיליון3!$T$13:$T$27,0),MATCH('דיווח פרטני'!C1932,גיליון3!$U$12:$X$12,0)))</f>
        <v xml:space="preserve"> </v>
      </c>
      <c r="I1932" s="866"/>
      <c r="J1932" s="866"/>
      <c r="K1932" s="905"/>
    </row>
    <row r="1933" spans="1:11" ht="19" thickBot="1" x14ac:dyDescent="0.5">
      <c r="A1933" s="866"/>
      <c r="B1933" s="866"/>
      <c r="C1933" s="866"/>
      <c r="D1933" s="866"/>
      <c r="E1933" s="867"/>
      <c r="F1933" s="866"/>
      <c r="G1933" s="866"/>
      <c r="H1933" s="869" t="str">
        <f t="array" ref="H1933">IF(ISERROR(INDEX(גיליון3!$U$13:$X$27,MATCH('דיווח פרטני'!G1933,גיליון3!$T$13:$T$27,0),MATCH('דיווח פרטני'!C1933,גיליון3!$U$12:$X$12,0)))," ", INDEX(גיליון3!$U$13:$X$27,MATCH('דיווח פרטני'!G1933,גיליון3!$T$13:$T$27,0),MATCH('דיווח פרטני'!C1933,גיליון3!$U$12:$X$12,0)))</f>
        <v xml:space="preserve"> </v>
      </c>
      <c r="I1933" s="866"/>
      <c r="J1933" s="866"/>
      <c r="K1933" s="905"/>
    </row>
    <row r="1934" spans="1:11" ht="19" thickBot="1" x14ac:dyDescent="0.5">
      <c r="A1934" s="866"/>
      <c r="B1934" s="866"/>
      <c r="C1934" s="866"/>
      <c r="D1934" s="866"/>
      <c r="E1934" s="867"/>
      <c r="F1934" s="866"/>
      <c r="G1934" s="866"/>
      <c r="H1934" s="869" t="str">
        <f t="array" ref="H1934">IF(ISERROR(INDEX(גיליון3!$U$13:$X$27,MATCH('דיווח פרטני'!G1934,גיליון3!$T$13:$T$27,0),MATCH('דיווח פרטני'!C1934,גיליון3!$U$12:$X$12,0)))," ", INDEX(גיליון3!$U$13:$X$27,MATCH('דיווח פרטני'!G1934,גיליון3!$T$13:$T$27,0),MATCH('דיווח פרטני'!C1934,גיליון3!$U$12:$X$12,0)))</f>
        <v xml:space="preserve"> </v>
      </c>
      <c r="I1934" s="866"/>
      <c r="J1934" s="866"/>
      <c r="K1934" s="905"/>
    </row>
    <row r="1935" spans="1:11" ht="19" thickBot="1" x14ac:dyDescent="0.5">
      <c r="A1935" s="866"/>
      <c r="B1935" s="866"/>
      <c r="C1935" s="866"/>
      <c r="D1935" s="866"/>
      <c r="E1935" s="867"/>
      <c r="F1935" s="866"/>
      <c r="G1935" s="866"/>
      <c r="H1935" s="869" t="str">
        <f t="array" ref="H1935">IF(ISERROR(INDEX(גיליון3!$U$13:$X$27,MATCH('דיווח פרטני'!G1935,גיליון3!$T$13:$T$27,0),MATCH('דיווח פרטני'!C1935,גיליון3!$U$12:$X$12,0)))," ", INDEX(גיליון3!$U$13:$X$27,MATCH('דיווח פרטני'!G1935,גיליון3!$T$13:$T$27,0),MATCH('דיווח פרטני'!C1935,גיליון3!$U$12:$X$12,0)))</f>
        <v xml:space="preserve"> </v>
      </c>
      <c r="I1935" s="866"/>
      <c r="J1935" s="866"/>
      <c r="K1935" s="905"/>
    </row>
    <row r="1936" spans="1:11" ht="19" thickBot="1" x14ac:dyDescent="0.5">
      <c r="A1936" s="866"/>
      <c r="B1936" s="866"/>
      <c r="C1936" s="866"/>
      <c r="D1936" s="866"/>
      <c r="E1936" s="867"/>
      <c r="F1936" s="866"/>
      <c r="G1936" s="866"/>
      <c r="H1936" s="869" t="str">
        <f t="array" ref="H1936">IF(ISERROR(INDEX(גיליון3!$U$13:$X$27,MATCH('דיווח פרטני'!G1936,גיליון3!$T$13:$T$27,0),MATCH('דיווח פרטני'!C1936,גיליון3!$U$12:$X$12,0)))," ", INDEX(גיליון3!$U$13:$X$27,MATCH('דיווח פרטני'!G1936,גיליון3!$T$13:$T$27,0),MATCH('דיווח פרטני'!C1936,גיליון3!$U$12:$X$12,0)))</f>
        <v xml:space="preserve"> </v>
      </c>
      <c r="I1936" s="866"/>
      <c r="J1936" s="866"/>
      <c r="K1936" s="905"/>
    </row>
    <row r="1937" spans="1:11" ht="19" thickBot="1" x14ac:dyDescent="0.5">
      <c r="A1937" s="866"/>
      <c r="B1937" s="866"/>
      <c r="C1937" s="866"/>
      <c r="D1937" s="866"/>
      <c r="E1937" s="867"/>
      <c r="F1937" s="866"/>
      <c r="G1937" s="866"/>
      <c r="H1937" s="869" t="str">
        <f t="array" ref="H1937">IF(ISERROR(INDEX(גיליון3!$U$13:$X$27,MATCH('דיווח פרטני'!G1937,גיליון3!$T$13:$T$27,0),MATCH('דיווח פרטני'!C1937,גיליון3!$U$12:$X$12,0)))," ", INDEX(גיליון3!$U$13:$X$27,MATCH('דיווח פרטני'!G1937,גיליון3!$T$13:$T$27,0),MATCH('דיווח פרטני'!C1937,גיליון3!$U$12:$X$12,0)))</f>
        <v xml:space="preserve"> </v>
      </c>
      <c r="I1937" s="866"/>
      <c r="J1937" s="866"/>
      <c r="K1937" s="905"/>
    </row>
    <row r="1938" spans="1:11" ht="19" thickBot="1" x14ac:dyDescent="0.5">
      <c r="A1938" s="866"/>
      <c r="B1938" s="866"/>
      <c r="C1938" s="866"/>
      <c r="D1938" s="866"/>
      <c r="E1938" s="867"/>
      <c r="F1938" s="866"/>
      <c r="G1938" s="866"/>
      <c r="H1938" s="869" t="str">
        <f t="array" ref="H1938">IF(ISERROR(INDEX(גיליון3!$U$13:$X$27,MATCH('דיווח פרטני'!G1938,גיליון3!$T$13:$T$27,0),MATCH('דיווח פרטני'!C1938,גיליון3!$U$12:$X$12,0)))," ", INDEX(גיליון3!$U$13:$X$27,MATCH('דיווח פרטני'!G1938,גיליון3!$T$13:$T$27,0),MATCH('דיווח פרטני'!C1938,גיליון3!$U$12:$X$12,0)))</f>
        <v xml:space="preserve"> </v>
      </c>
      <c r="I1938" s="866"/>
      <c r="J1938" s="866"/>
      <c r="K1938" s="905"/>
    </row>
    <row r="1939" spans="1:11" ht="19" thickBot="1" x14ac:dyDescent="0.5">
      <c r="A1939" s="866"/>
      <c r="B1939" s="866"/>
      <c r="C1939" s="866"/>
      <c r="D1939" s="866"/>
      <c r="E1939" s="867"/>
      <c r="F1939" s="866"/>
      <c r="G1939" s="866"/>
      <c r="H1939" s="869" t="str">
        <f t="array" ref="H1939">IF(ISERROR(INDEX(גיליון3!$U$13:$X$27,MATCH('דיווח פרטני'!G1939,גיליון3!$T$13:$T$27,0),MATCH('דיווח פרטני'!C1939,גיליון3!$U$12:$X$12,0)))," ", INDEX(גיליון3!$U$13:$X$27,MATCH('דיווח פרטני'!G1939,גיליון3!$T$13:$T$27,0),MATCH('דיווח פרטני'!C1939,גיליון3!$U$12:$X$12,0)))</f>
        <v xml:space="preserve"> </v>
      </c>
      <c r="I1939" s="866"/>
      <c r="J1939" s="866"/>
      <c r="K1939" s="905"/>
    </row>
    <row r="1940" spans="1:11" ht="19" thickBot="1" x14ac:dyDescent="0.5">
      <c r="A1940" s="866"/>
      <c r="B1940" s="866"/>
      <c r="C1940" s="866"/>
      <c r="D1940" s="866"/>
      <c r="E1940" s="867"/>
      <c r="F1940" s="866"/>
      <c r="G1940" s="866"/>
      <c r="H1940" s="869" t="str">
        <f t="array" ref="H1940">IF(ISERROR(INDEX(גיליון3!$U$13:$X$27,MATCH('דיווח פרטני'!G1940,גיליון3!$T$13:$T$27,0),MATCH('דיווח פרטני'!C1940,גיליון3!$U$12:$X$12,0)))," ", INDEX(גיליון3!$U$13:$X$27,MATCH('דיווח פרטני'!G1940,גיליון3!$T$13:$T$27,0),MATCH('דיווח פרטני'!C1940,גיליון3!$U$12:$X$12,0)))</f>
        <v xml:space="preserve"> </v>
      </c>
      <c r="I1940" s="866"/>
      <c r="J1940" s="866"/>
      <c r="K1940" s="905"/>
    </row>
    <row r="1941" spans="1:11" ht="19" thickBot="1" x14ac:dyDescent="0.5">
      <c r="A1941" s="866"/>
      <c r="B1941" s="866"/>
      <c r="C1941" s="866"/>
      <c r="D1941" s="866"/>
      <c r="E1941" s="867"/>
      <c r="F1941" s="866"/>
      <c r="G1941" s="866"/>
      <c r="H1941" s="869" t="str">
        <f t="array" ref="H1941">IF(ISERROR(INDEX(גיליון3!$U$13:$X$27,MATCH('דיווח פרטני'!G1941,גיליון3!$T$13:$T$27,0),MATCH('דיווח פרטני'!C1941,גיליון3!$U$12:$X$12,0)))," ", INDEX(גיליון3!$U$13:$X$27,MATCH('דיווח פרטני'!G1941,גיליון3!$T$13:$T$27,0),MATCH('דיווח פרטני'!C1941,גיליון3!$U$12:$X$12,0)))</f>
        <v xml:space="preserve"> </v>
      </c>
      <c r="I1941" s="866"/>
      <c r="J1941" s="866"/>
      <c r="K1941" s="905"/>
    </row>
    <row r="1942" spans="1:11" ht="19" thickBot="1" x14ac:dyDescent="0.5">
      <c r="A1942" s="866"/>
      <c r="B1942" s="866"/>
      <c r="C1942" s="866"/>
      <c r="D1942" s="866"/>
      <c r="E1942" s="867"/>
      <c r="F1942" s="866"/>
      <c r="G1942" s="866"/>
      <c r="H1942" s="869" t="str">
        <f t="array" ref="H1942">IF(ISERROR(INDEX(גיליון3!$U$13:$X$27,MATCH('דיווח פרטני'!G1942,גיליון3!$T$13:$T$27,0),MATCH('דיווח פרטני'!C1942,גיליון3!$U$12:$X$12,0)))," ", INDEX(גיליון3!$U$13:$X$27,MATCH('דיווח פרטני'!G1942,גיליון3!$T$13:$T$27,0),MATCH('דיווח פרטני'!C1942,גיליון3!$U$12:$X$12,0)))</f>
        <v xml:space="preserve"> </v>
      </c>
      <c r="I1942" s="866"/>
      <c r="J1942" s="866"/>
      <c r="K1942" s="905"/>
    </row>
    <row r="1943" spans="1:11" ht="19" thickBot="1" x14ac:dyDescent="0.5">
      <c r="A1943" s="866"/>
      <c r="B1943" s="866"/>
      <c r="C1943" s="866"/>
      <c r="D1943" s="866"/>
      <c r="E1943" s="867"/>
      <c r="F1943" s="866"/>
      <c r="G1943" s="866"/>
      <c r="H1943" s="869" t="str">
        <f t="array" ref="H1943">IF(ISERROR(INDEX(גיליון3!$U$13:$X$27,MATCH('דיווח פרטני'!G1943,גיליון3!$T$13:$T$27,0),MATCH('דיווח פרטני'!C1943,גיליון3!$U$12:$X$12,0)))," ", INDEX(גיליון3!$U$13:$X$27,MATCH('דיווח פרטני'!G1943,גיליון3!$T$13:$T$27,0),MATCH('דיווח פרטני'!C1943,גיליון3!$U$12:$X$12,0)))</f>
        <v xml:space="preserve"> </v>
      </c>
      <c r="I1943" s="866"/>
      <c r="J1943" s="866"/>
      <c r="K1943" s="905"/>
    </row>
    <row r="1944" spans="1:11" ht="19" thickBot="1" x14ac:dyDescent="0.5">
      <c r="A1944" s="866"/>
      <c r="B1944" s="866"/>
      <c r="C1944" s="866"/>
      <c r="D1944" s="866"/>
      <c r="E1944" s="867"/>
      <c r="F1944" s="866"/>
      <c r="G1944" s="866"/>
      <c r="H1944" s="869" t="str">
        <f t="array" ref="H1944">IF(ISERROR(INDEX(גיליון3!$U$13:$X$27,MATCH('דיווח פרטני'!G1944,גיליון3!$T$13:$T$27,0),MATCH('דיווח פרטני'!C1944,גיליון3!$U$12:$X$12,0)))," ", INDEX(גיליון3!$U$13:$X$27,MATCH('דיווח פרטני'!G1944,גיליון3!$T$13:$T$27,0),MATCH('דיווח פרטני'!C1944,גיליון3!$U$12:$X$12,0)))</f>
        <v xml:space="preserve"> </v>
      </c>
      <c r="I1944" s="866"/>
      <c r="J1944" s="866"/>
      <c r="K1944" s="905"/>
    </row>
    <row r="1945" spans="1:11" ht="19" thickBot="1" x14ac:dyDescent="0.5">
      <c r="A1945" s="866"/>
      <c r="B1945" s="866"/>
      <c r="C1945" s="866"/>
      <c r="D1945" s="866"/>
      <c r="E1945" s="867"/>
      <c r="F1945" s="866"/>
      <c r="G1945" s="866"/>
      <c r="H1945" s="869" t="str">
        <f t="array" ref="H1945">IF(ISERROR(INDEX(גיליון3!$U$13:$X$27,MATCH('דיווח פרטני'!G1945,גיליון3!$T$13:$T$27,0),MATCH('דיווח פרטני'!C1945,גיליון3!$U$12:$X$12,0)))," ", INDEX(גיליון3!$U$13:$X$27,MATCH('דיווח פרטני'!G1945,גיליון3!$T$13:$T$27,0),MATCH('דיווח פרטני'!C1945,גיליון3!$U$12:$X$12,0)))</f>
        <v xml:space="preserve"> </v>
      </c>
      <c r="I1945" s="866"/>
      <c r="J1945" s="866"/>
      <c r="K1945" s="905"/>
    </row>
    <row r="1946" spans="1:11" ht="19" thickBot="1" x14ac:dyDescent="0.5">
      <c r="A1946" s="866"/>
      <c r="B1946" s="866"/>
      <c r="C1946" s="866"/>
      <c r="D1946" s="866"/>
      <c r="E1946" s="867"/>
      <c r="F1946" s="866"/>
      <c r="G1946" s="866"/>
      <c r="H1946" s="869" t="str">
        <f t="array" ref="H1946">IF(ISERROR(INDEX(גיליון3!$U$13:$X$27,MATCH('דיווח פרטני'!G1946,גיליון3!$T$13:$T$27,0),MATCH('דיווח פרטני'!C1946,גיליון3!$U$12:$X$12,0)))," ", INDEX(גיליון3!$U$13:$X$27,MATCH('דיווח פרטני'!G1946,גיליון3!$T$13:$T$27,0),MATCH('דיווח פרטני'!C1946,גיליון3!$U$12:$X$12,0)))</f>
        <v xml:space="preserve"> </v>
      </c>
      <c r="I1946" s="866"/>
      <c r="J1946" s="866"/>
      <c r="K1946" s="905"/>
    </row>
    <row r="1947" spans="1:11" ht="19" thickBot="1" x14ac:dyDescent="0.5">
      <c r="A1947" s="866"/>
      <c r="B1947" s="866"/>
      <c r="C1947" s="866"/>
      <c r="D1947" s="866"/>
      <c r="E1947" s="867"/>
      <c r="F1947" s="866"/>
      <c r="G1947" s="866"/>
      <c r="H1947" s="869" t="str">
        <f t="array" ref="H1947">IF(ISERROR(INDEX(גיליון3!$U$13:$X$27,MATCH('דיווח פרטני'!G1947,גיליון3!$T$13:$T$27,0),MATCH('דיווח פרטני'!C1947,גיליון3!$U$12:$X$12,0)))," ", INDEX(גיליון3!$U$13:$X$27,MATCH('דיווח פרטני'!G1947,גיליון3!$T$13:$T$27,0),MATCH('דיווח פרטני'!C1947,גיליון3!$U$12:$X$12,0)))</f>
        <v xml:space="preserve"> </v>
      </c>
      <c r="I1947" s="866"/>
      <c r="J1947" s="866"/>
      <c r="K1947" s="905"/>
    </row>
    <row r="1948" spans="1:11" ht="19" thickBot="1" x14ac:dyDescent="0.5">
      <c r="A1948" s="866"/>
      <c r="B1948" s="866"/>
      <c r="C1948" s="866"/>
      <c r="D1948" s="866"/>
      <c r="E1948" s="867"/>
      <c r="F1948" s="866"/>
      <c r="G1948" s="866"/>
      <c r="H1948" s="869" t="str">
        <f t="array" ref="H1948">IF(ISERROR(INDEX(גיליון3!$U$13:$X$27,MATCH('דיווח פרטני'!G1948,גיליון3!$T$13:$T$27,0),MATCH('דיווח פרטני'!C1948,גיליון3!$U$12:$X$12,0)))," ", INDEX(גיליון3!$U$13:$X$27,MATCH('דיווח פרטני'!G1948,גיליון3!$T$13:$T$27,0),MATCH('דיווח פרטני'!C1948,גיליון3!$U$12:$X$12,0)))</f>
        <v xml:space="preserve"> </v>
      </c>
      <c r="I1948" s="866"/>
      <c r="J1948" s="866"/>
      <c r="K1948" s="905"/>
    </row>
    <row r="1949" spans="1:11" ht="19" thickBot="1" x14ac:dyDescent="0.5">
      <c r="A1949" s="866"/>
      <c r="B1949" s="866"/>
      <c r="C1949" s="866"/>
      <c r="D1949" s="866"/>
      <c r="E1949" s="867"/>
      <c r="F1949" s="866"/>
      <c r="G1949" s="866"/>
      <c r="H1949" s="869" t="str">
        <f t="array" ref="H1949">IF(ISERROR(INDEX(גיליון3!$U$13:$X$27,MATCH('דיווח פרטני'!G1949,גיליון3!$T$13:$T$27,0),MATCH('דיווח פרטני'!C1949,גיליון3!$U$12:$X$12,0)))," ", INDEX(גיליון3!$U$13:$X$27,MATCH('דיווח פרטני'!G1949,גיליון3!$T$13:$T$27,0),MATCH('דיווח פרטני'!C1949,גיליון3!$U$12:$X$12,0)))</f>
        <v xml:space="preserve"> </v>
      </c>
      <c r="I1949" s="866"/>
      <c r="J1949" s="866"/>
      <c r="K1949" s="905"/>
    </row>
    <row r="1950" spans="1:11" ht="19" thickBot="1" x14ac:dyDescent="0.5">
      <c r="A1950" s="866"/>
      <c r="B1950" s="866"/>
      <c r="C1950" s="866"/>
      <c r="D1950" s="866"/>
      <c r="E1950" s="867"/>
      <c r="F1950" s="866"/>
      <c r="G1950" s="866"/>
      <c r="H1950" s="869" t="str">
        <f t="array" ref="H1950">IF(ISERROR(INDEX(גיליון3!$U$13:$X$27,MATCH('דיווח פרטני'!G1950,גיליון3!$T$13:$T$27,0),MATCH('דיווח פרטני'!C1950,גיליון3!$U$12:$X$12,0)))," ", INDEX(גיליון3!$U$13:$X$27,MATCH('דיווח פרטני'!G1950,גיליון3!$T$13:$T$27,0),MATCH('דיווח פרטני'!C1950,גיליון3!$U$12:$X$12,0)))</f>
        <v xml:space="preserve"> </v>
      </c>
      <c r="I1950" s="866"/>
      <c r="J1950" s="866"/>
      <c r="K1950" s="905"/>
    </row>
    <row r="1951" spans="1:11" ht="19" thickBot="1" x14ac:dyDescent="0.5">
      <c r="A1951" s="866"/>
      <c r="B1951" s="866"/>
      <c r="C1951" s="866"/>
      <c r="D1951" s="866"/>
      <c r="E1951" s="867"/>
      <c r="F1951" s="866"/>
      <c r="G1951" s="866"/>
      <c r="H1951" s="869" t="str">
        <f t="array" ref="H1951">IF(ISERROR(INDEX(גיליון3!$U$13:$X$27,MATCH('דיווח פרטני'!G1951,גיליון3!$T$13:$T$27,0),MATCH('דיווח פרטני'!C1951,גיליון3!$U$12:$X$12,0)))," ", INDEX(גיליון3!$U$13:$X$27,MATCH('דיווח פרטני'!G1951,גיליון3!$T$13:$T$27,0),MATCH('דיווח פרטני'!C1951,גיליון3!$U$12:$X$12,0)))</f>
        <v xml:space="preserve"> </v>
      </c>
      <c r="I1951" s="866"/>
      <c r="J1951" s="866"/>
      <c r="K1951" s="905"/>
    </row>
    <row r="1952" spans="1:11" ht="19" thickBot="1" x14ac:dyDescent="0.5">
      <c r="A1952" s="866"/>
      <c r="B1952" s="866"/>
      <c r="C1952" s="866"/>
      <c r="D1952" s="866"/>
      <c r="E1952" s="867"/>
      <c r="F1952" s="866"/>
      <c r="G1952" s="866"/>
      <c r="H1952" s="869" t="str">
        <f t="array" ref="H1952">IF(ISERROR(INDEX(גיליון3!$U$13:$X$27,MATCH('דיווח פרטני'!G1952,גיליון3!$T$13:$T$27,0),MATCH('דיווח פרטני'!C1952,גיליון3!$U$12:$X$12,0)))," ", INDEX(גיליון3!$U$13:$X$27,MATCH('דיווח פרטני'!G1952,גיליון3!$T$13:$T$27,0),MATCH('דיווח פרטני'!C1952,גיליון3!$U$12:$X$12,0)))</f>
        <v xml:space="preserve"> </v>
      </c>
      <c r="I1952" s="866"/>
      <c r="J1952" s="866"/>
      <c r="K1952" s="905"/>
    </row>
    <row r="1953" spans="1:11" ht="19" thickBot="1" x14ac:dyDescent="0.5">
      <c r="A1953" s="866"/>
      <c r="B1953" s="866"/>
      <c r="C1953" s="866"/>
      <c r="D1953" s="866"/>
      <c r="E1953" s="867"/>
      <c r="F1953" s="866"/>
      <c r="G1953" s="866"/>
      <c r="H1953" s="869" t="str">
        <f t="array" ref="H1953">IF(ISERROR(INDEX(גיליון3!$U$13:$X$27,MATCH('דיווח פרטני'!G1953,גיליון3!$T$13:$T$27,0),MATCH('דיווח פרטני'!C1953,גיליון3!$U$12:$X$12,0)))," ", INDEX(גיליון3!$U$13:$X$27,MATCH('דיווח פרטני'!G1953,גיליון3!$T$13:$T$27,0),MATCH('דיווח פרטני'!C1953,גיליון3!$U$12:$X$12,0)))</f>
        <v xml:space="preserve"> </v>
      </c>
      <c r="I1953" s="866"/>
      <c r="J1953" s="866"/>
      <c r="K1953" s="905"/>
    </row>
    <row r="1954" spans="1:11" ht="19" thickBot="1" x14ac:dyDescent="0.5">
      <c r="A1954" s="866"/>
      <c r="B1954" s="866"/>
      <c r="C1954" s="866"/>
      <c r="D1954" s="866"/>
      <c r="E1954" s="867"/>
      <c r="F1954" s="866"/>
      <c r="G1954" s="866"/>
      <c r="H1954" s="869" t="str">
        <f t="array" ref="H1954">IF(ISERROR(INDEX(גיליון3!$U$13:$X$27,MATCH('דיווח פרטני'!G1954,גיליון3!$T$13:$T$27,0),MATCH('דיווח פרטני'!C1954,גיליון3!$U$12:$X$12,0)))," ", INDEX(גיליון3!$U$13:$X$27,MATCH('דיווח פרטני'!G1954,גיליון3!$T$13:$T$27,0),MATCH('דיווח פרטני'!C1954,גיליון3!$U$12:$X$12,0)))</f>
        <v xml:space="preserve"> </v>
      </c>
      <c r="I1954" s="866"/>
      <c r="J1954" s="866"/>
      <c r="K1954" s="905"/>
    </row>
    <row r="1955" spans="1:11" ht="19" thickBot="1" x14ac:dyDescent="0.5">
      <c r="A1955" s="866"/>
      <c r="B1955" s="866"/>
      <c r="C1955" s="866"/>
      <c r="D1955" s="866"/>
      <c r="E1955" s="867"/>
      <c r="F1955" s="866"/>
      <c r="G1955" s="866"/>
      <c r="H1955" s="869" t="str">
        <f t="array" ref="H1955">IF(ISERROR(INDEX(גיליון3!$U$13:$X$27,MATCH('דיווח פרטני'!G1955,גיליון3!$T$13:$T$27,0),MATCH('דיווח פרטני'!C1955,גיליון3!$U$12:$X$12,0)))," ", INDEX(גיליון3!$U$13:$X$27,MATCH('דיווח פרטני'!G1955,גיליון3!$T$13:$T$27,0),MATCH('דיווח פרטני'!C1955,גיליון3!$U$12:$X$12,0)))</f>
        <v xml:space="preserve"> </v>
      </c>
      <c r="I1955" s="866"/>
      <c r="J1955" s="866"/>
      <c r="K1955" s="905"/>
    </row>
    <row r="1956" spans="1:11" ht="19" thickBot="1" x14ac:dyDescent="0.5">
      <c r="A1956" s="866"/>
      <c r="B1956" s="866"/>
      <c r="C1956" s="866"/>
      <c r="D1956" s="866"/>
      <c r="E1956" s="867"/>
      <c r="F1956" s="866"/>
      <c r="G1956" s="866"/>
      <c r="H1956" s="869" t="str">
        <f t="array" ref="H1956">IF(ISERROR(INDEX(גיליון3!$U$13:$X$27,MATCH('דיווח פרטני'!G1956,גיליון3!$T$13:$T$27,0),MATCH('דיווח פרטני'!C1956,גיליון3!$U$12:$X$12,0)))," ", INDEX(גיליון3!$U$13:$X$27,MATCH('דיווח פרטני'!G1956,גיליון3!$T$13:$T$27,0),MATCH('דיווח פרטני'!C1956,גיליון3!$U$12:$X$12,0)))</f>
        <v xml:space="preserve"> </v>
      </c>
      <c r="I1956" s="866"/>
      <c r="J1956" s="866"/>
      <c r="K1956" s="905"/>
    </row>
    <row r="1957" spans="1:11" ht="19" thickBot="1" x14ac:dyDescent="0.5">
      <c r="A1957" s="866"/>
      <c r="B1957" s="866"/>
      <c r="C1957" s="866"/>
      <c r="D1957" s="866"/>
      <c r="E1957" s="867"/>
      <c r="F1957" s="866"/>
      <c r="G1957" s="866"/>
      <c r="H1957" s="869" t="str">
        <f t="array" ref="H1957">IF(ISERROR(INDEX(גיליון3!$U$13:$X$27,MATCH('דיווח פרטני'!G1957,גיליון3!$T$13:$T$27,0),MATCH('דיווח פרטני'!C1957,גיליון3!$U$12:$X$12,0)))," ", INDEX(גיליון3!$U$13:$X$27,MATCH('דיווח פרטני'!G1957,גיליון3!$T$13:$T$27,0),MATCH('דיווח פרטני'!C1957,גיליון3!$U$12:$X$12,0)))</f>
        <v xml:space="preserve"> </v>
      </c>
      <c r="I1957" s="866"/>
      <c r="J1957" s="866"/>
      <c r="K1957" s="905"/>
    </row>
    <row r="1958" spans="1:11" ht="19" thickBot="1" x14ac:dyDescent="0.5">
      <c r="A1958" s="866"/>
      <c r="B1958" s="866"/>
      <c r="C1958" s="866"/>
      <c r="D1958" s="866"/>
      <c r="E1958" s="867"/>
      <c r="F1958" s="866"/>
      <c r="G1958" s="866"/>
      <c r="H1958" s="869" t="str">
        <f t="array" ref="H1958">IF(ISERROR(INDEX(גיליון3!$U$13:$X$27,MATCH('דיווח פרטני'!G1958,גיליון3!$T$13:$T$27,0),MATCH('דיווח פרטני'!C1958,גיליון3!$U$12:$X$12,0)))," ", INDEX(גיליון3!$U$13:$X$27,MATCH('דיווח פרטני'!G1958,גיליון3!$T$13:$T$27,0),MATCH('דיווח פרטני'!C1958,גיליון3!$U$12:$X$12,0)))</f>
        <v xml:space="preserve"> </v>
      </c>
      <c r="I1958" s="866"/>
      <c r="J1958" s="866"/>
      <c r="K1958" s="905"/>
    </row>
    <row r="1959" spans="1:11" ht="19" thickBot="1" x14ac:dyDescent="0.5">
      <c r="A1959" s="866"/>
      <c r="B1959" s="866"/>
      <c r="C1959" s="866"/>
      <c r="D1959" s="866"/>
      <c r="E1959" s="867"/>
      <c r="F1959" s="866"/>
      <c r="G1959" s="866"/>
      <c r="H1959" s="869" t="str">
        <f t="array" ref="H1959">IF(ISERROR(INDEX(גיליון3!$U$13:$X$27,MATCH('דיווח פרטני'!G1959,גיליון3!$T$13:$T$27,0),MATCH('דיווח פרטני'!C1959,גיליון3!$U$12:$X$12,0)))," ", INDEX(גיליון3!$U$13:$X$27,MATCH('דיווח פרטני'!G1959,גיליון3!$T$13:$T$27,0),MATCH('דיווח פרטני'!C1959,גיליון3!$U$12:$X$12,0)))</f>
        <v xml:space="preserve"> </v>
      </c>
      <c r="I1959" s="866"/>
      <c r="J1959" s="866"/>
      <c r="K1959" s="905"/>
    </row>
    <row r="1960" spans="1:11" ht="19" thickBot="1" x14ac:dyDescent="0.5">
      <c r="A1960" s="866"/>
      <c r="B1960" s="866"/>
      <c r="C1960" s="866"/>
      <c r="D1960" s="866"/>
      <c r="E1960" s="867"/>
      <c r="F1960" s="866"/>
      <c r="G1960" s="866"/>
      <c r="H1960" s="869" t="str">
        <f t="array" ref="H1960">IF(ISERROR(INDEX(גיליון3!$U$13:$X$27,MATCH('דיווח פרטני'!G1960,גיליון3!$T$13:$T$27,0),MATCH('דיווח פרטני'!C1960,גיליון3!$U$12:$X$12,0)))," ", INDEX(גיליון3!$U$13:$X$27,MATCH('דיווח פרטני'!G1960,גיליון3!$T$13:$T$27,0),MATCH('דיווח פרטני'!C1960,גיליון3!$U$12:$X$12,0)))</f>
        <v xml:space="preserve"> </v>
      </c>
      <c r="I1960" s="866"/>
      <c r="J1960" s="866"/>
      <c r="K1960" s="905"/>
    </row>
    <row r="1961" spans="1:11" ht="19" thickBot="1" x14ac:dyDescent="0.5">
      <c r="A1961" s="866"/>
      <c r="B1961" s="866"/>
      <c r="C1961" s="866"/>
      <c r="D1961" s="866"/>
      <c r="E1961" s="867"/>
      <c r="F1961" s="866"/>
      <c r="G1961" s="866"/>
      <c r="H1961" s="869" t="str">
        <f t="array" ref="H1961">IF(ISERROR(INDEX(גיליון3!$U$13:$X$27,MATCH('דיווח פרטני'!G1961,גיליון3!$T$13:$T$27,0),MATCH('דיווח פרטני'!C1961,גיליון3!$U$12:$X$12,0)))," ", INDEX(גיליון3!$U$13:$X$27,MATCH('דיווח פרטני'!G1961,גיליון3!$T$13:$T$27,0),MATCH('דיווח פרטני'!C1961,גיליון3!$U$12:$X$12,0)))</f>
        <v xml:space="preserve"> </v>
      </c>
      <c r="I1961" s="866"/>
      <c r="J1961" s="866"/>
      <c r="K1961" s="905"/>
    </row>
    <row r="1962" spans="1:11" ht="19" thickBot="1" x14ac:dyDescent="0.5">
      <c r="A1962" s="866"/>
      <c r="B1962" s="866"/>
      <c r="C1962" s="866"/>
      <c r="D1962" s="866"/>
      <c r="E1962" s="867"/>
      <c r="F1962" s="866"/>
      <c r="G1962" s="866"/>
      <c r="H1962" s="869" t="str">
        <f t="array" ref="H1962">IF(ISERROR(INDEX(גיליון3!$U$13:$X$27,MATCH('דיווח פרטני'!G1962,גיליון3!$T$13:$T$27,0),MATCH('דיווח פרטני'!C1962,גיליון3!$U$12:$X$12,0)))," ", INDEX(גיליון3!$U$13:$X$27,MATCH('דיווח פרטני'!G1962,גיליון3!$T$13:$T$27,0),MATCH('דיווח פרטני'!C1962,גיליון3!$U$12:$X$12,0)))</f>
        <v xml:space="preserve"> </v>
      </c>
      <c r="I1962" s="866"/>
      <c r="J1962" s="866"/>
      <c r="K1962" s="905"/>
    </row>
    <row r="1963" spans="1:11" ht="19" thickBot="1" x14ac:dyDescent="0.5">
      <c r="A1963" s="866"/>
      <c r="B1963" s="866"/>
      <c r="C1963" s="866"/>
      <c r="D1963" s="866"/>
      <c r="E1963" s="867"/>
      <c r="F1963" s="866"/>
      <c r="G1963" s="866"/>
      <c r="H1963" s="869" t="str">
        <f t="array" ref="H1963">IF(ISERROR(INDEX(גיליון3!$U$13:$X$27,MATCH('דיווח פרטני'!G1963,גיליון3!$T$13:$T$27,0),MATCH('דיווח פרטני'!C1963,גיליון3!$U$12:$X$12,0)))," ", INDEX(גיליון3!$U$13:$X$27,MATCH('דיווח פרטני'!G1963,גיליון3!$T$13:$T$27,0),MATCH('דיווח פרטני'!C1963,גיליון3!$U$12:$X$12,0)))</f>
        <v xml:space="preserve"> </v>
      </c>
      <c r="I1963" s="866"/>
      <c r="J1963" s="866"/>
      <c r="K1963" s="905"/>
    </row>
    <row r="1964" spans="1:11" ht="19" thickBot="1" x14ac:dyDescent="0.5">
      <c r="A1964" s="866"/>
      <c r="B1964" s="866"/>
      <c r="C1964" s="866"/>
      <c r="D1964" s="866"/>
      <c r="E1964" s="867"/>
      <c r="F1964" s="866"/>
      <c r="G1964" s="866"/>
      <c r="H1964" s="869" t="str">
        <f t="array" ref="H1964">IF(ISERROR(INDEX(גיליון3!$U$13:$X$27,MATCH('דיווח פרטני'!G1964,גיליון3!$T$13:$T$27,0),MATCH('דיווח פרטני'!C1964,גיליון3!$U$12:$X$12,0)))," ", INDEX(גיליון3!$U$13:$X$27,MATCH('דיווח פרטני'!G1964,גיליון3!$T$13:$T$27,0),MATCH('דיווח פרטני'!C1964,גיליון3!$U$12:$X$12,0)))</f>
        <v xml:space="preserve"> </v>
      </c>
      <c r="I1964" s="866"/>
      <c r="J1964" s="866"/>
      <c r="K1964" s="905"/>
    </row>
    <row r="1965" spans="1:11" ht="19" thickBot="1" x14ac:dyDescent="0.5">
      <c r="A1965" s="866"/>
      <c r="B1965" s="866"/>
      <c r="C1965" s="866"/>
      <c r="D1965" s="866"/>
      <c r="E1965" s="867"/>
      <c r="F1965" s="866"/>
      <c r="G1965" s="866"/>
      <c r="H1965" s="869" t="str">
        <f t="array" ref="H1965">IF(ISERROR(INDEX(גיליון3!$U$13:$X$27,MATCH('דיווח פרטני'!G1965,גיליון3!$T$13:$T$27,0),MATCH('דיווח פרטני'!C1965,גיליון3!$U$12:$X$12,0)))," ", INDEX(גיליון3!$U$13:$X$27,MATCH('דיווח פרטני'!G1965,גיליון3!$T$13:$T$27,0),MATCH('דיווח פרטני'!C1965,גיליון3!$U$12:$X$12,0)))</f>
        <v xml:space="preserve"> </v>
      </c>
      <c r="I1965" s="866"/>
      <c r="J1965" s="866"/>
      <c r="K1965" s="905"/>
    </row>
    <row r="1966" spans="1:11" ht="19" thickBot="1" x14ac:dyDescent="0.5">
      <c r="A1966" s="866"/>
      <c r="B1966" s="866"/>
      <c r="C1966" s="866"/>
      <c r="D1966" s="866"/>
      <c r="E1966" s="867"/>
      <c r="F1966" s="866"/>
      <c r="G1966" s="866"/>
      <c r="H1966" s="869" t="str">
        <f t="array" ref="H1966">IF(ISERROR(INDEX(גיליון3!$U$13:$X$27,MATCH('דיווח פרטני'!G1966,גיליון3!$T$13:$T$27,0),MATCH('דיווח פרטני'!C1966,גיליון3!$U$12:$X$12,0)))," ", INDEX(גיליון3!$U$13:$X$27,MATCH('דיווח פרטני'!G1966,גיליון3!$T$13:$T$27,0),MATCH('דיווח פרטני'!C1966,גיליון3!$U$12:$X$12,0)))</f>
        <v xml:space="preserve"> </v>
      </c>
      <c r="I1966" s="866"/>
      <c r="J1966" s="866"/>
      <c r="K1966" s="905"/>
    </row>
    <row r="1967" spans="1:11" ht="19" thickBot="1" x14ac:dyDescent="0.5">
      <c r="A1967" s="866"/>
      <c r="B1967" s="866"/>
      <c r="C1967" s="866"/>
      <c r="D1967" s="866"/>
      <c r="E1967" s="867"/>
      <c r="F1967" s="866"/>
      <c r="G1967" s="866"/>
      <c r="H1967" s="869" t="str">
        <f t="array" ref="H1967">IF(ISERROR(INDEX(גיליון3!$U$13:$X$27,MATCH('דיווח פרטני'!G1967,גיליון3!$T$13:$T$27,0),MATCH('דיווח פרטני'!C1967,גיליון3!$U$12:$X$12,0)))," ", INDEX(גיליון3!$U$13:$X$27,MATCH('דיווח פרטני'!G1967,גיליון3!$T$13:$T$27,0),MATCH('דיווח פרטני'!C1967,גיליון3!$U$12:$X$12,0)))</f>
        <v xml:space="preserve"> </v>
      </c>
      <c r="I1967" s="866"/>
      <c r="J1967" s="866"/>
      <c r="K1967" s="905"/>
    </row>
    <row r="1968" spans="1:11" ht="19" thickBot="1" x14ac:dyDescent="0.5">
      <c r="A1968" s="866"/>
      <c r="B1968" s="866"/>
      <c r="C1968" s="866"/>
      <c r="D1968" s="866"/>
      <c r="E1968" s="867"/>
      <c r="F1968" s="866"/>
      <c r="G1968" s="866"/>
      <c r="H1968" s="869" t="str">
        <f t="array" ref="H1968">IF(ISERROR(INDEX(גיליון3!$U$13:$X$27,MATCH('דיווח פרטני'!G1968,גיליון3!$T$13:$T$27,0),MATCH('דיווח פרטני'!C1968,גיליון3!$U$12:$X$12,0)))," ", INDEX(גיליון3!$U$13:$X$27,MATCH('דיווח פרטני'!G1968,גיליון3!$T$13:$T$27,0),MATCH('דיווח פרטני'!C1968,גיליון3!$U$12:$X$12,0)))</f>
        <v xml:space="preserve"> </v>
      </c>
      <c r="I1968" s="866"/>
      <c r="J1968" s="866"/>
      <c r="K1968" s="905"/>
    </row>
    <row r="1969" spans="1:11" ht="19" thickBot="1" x14ac:dyDescent="0.5">
      <c r="A1969" s="866"/>
      <c r="B1969" s="866"/>
      <c r="C1969" s="866"/>
      <c r="D1969" s="866"/>
      <c r="E1969" s="867"/>
      <c r="F1969" s="866"/>
      <c r="G1969" s="866"/>
      <c r="H1969" s="869" t="str">
        <f t="array" ref="H1969">IF(ISERROR(INDEX(גיליון3!$U$13:$X$27,MATCH('דיווח פרטני'!G1969,גיליון3!$T$13:$T$27,0),MATCH('דיווח פרטני'!C1969,גיליון3!$U$12:$X$12,0)))," ", INDEX(גיליון3!$U$13:$X$27,MATCH('דיווח פרטני'!G1969,גיליון3!$T$13:$T$27,0),MATCH('דיווח פרטני'!C1969,גיליון3!$U$12:$X$12,0)))</f>
        <v xml:space="preserve"> </v>
      </c>
      <c r="I1969" s="866"/>
      <c r="J1969" s="866"/>
      <c r="K1969" s="905"/>
    </row>
    <row r="1970" spans="1:11" ht="19" thickBot="1" x14ac:dyDescent="0.5">
      <c r="A1970" s="866"/>
      <c r="B1970" s="866"/>
      <c r="C1970" s="866"/>
      <c r="D1970" s="866"/>
      <c r="E1970" s="867"/>
      <c r="F1970" s="866"/>
      <c r="G1970" s="866"/>
      <c r="H1970" s="869" t="str">
        <f t="array" ref="H1970">IF(ISERROR(INDEX(גיליון3!$U$13:$X$27,MATCH('דיווח פרטני'!G1970,גיליון3!$T$13:$T$27,0),MATCH('דיווח פרטני'!C1970,גיליון3!$U$12:$X$12,0)))," ", INDEX(גיליון3!$U$13:$X$27,MATCH('דיווח פרטני'!G1970,גיליון3!$T$13:$T$27,0),MATCH('דיווח פרטני'!C1970,גיליון3!$U$12:$X$12,0)))</f>
        <v xml:space="preserve"> </v>
      </c>
      <c r="I1970" s="866"/>
      <c r="J1970" s="866"/>
      <c r="K1970" s="905"/>
    </row>
    <row r="1971" spans="1:11" ht="19" thickBot="1" x14ac:dyDescent="0.5">
      <c r="A1971" s="866"/>
      <c r="B1971" s="866"/>
      <c r="C1971" s="866"/>
      <c r="D1971" s="866"/>
      <c r="E1971" s="867"/>
      <c r="F1971" s="866"/>
      <c r="G1971" s="866"/>
      <c r="H1971" s="869" t="str">
        <f t="array" ref="H1971">IF(ISERROR(INDEX(גיליון3!$U$13:$X$27,MATCH('דיווח פרטני'!G1971,גיליון3!$T$13:$T$27,0),MATCH('דיווח פרטני'!C1971,גיליון3!$U$12:$X$12,0)))," ", INDEX(גיליון3!$U$13:$X$27,MATCH('דיווח פרטני'!G1971,גיליון3!$T$13:$T$27,0),MATCH('דיווח פרטני'!C1971,גיליון3!$U$12:$X$12,0)))</f>
        <v xml:space="preserve"> </v>
      </c>
      <c r="I1971" s="866"/>
      <c r="J1971" s="866"/>
      <c r="K1971" s="905"/>
    </row>
    <row r="1972" spans="1:11" ht="19" thickBot="1" x14ac:dyDescent="0.5">
      <c r="A1972" s="866"/>
      <c r="B1972" s="866"/>
      <c r="C1972" s="866"/>
      <c r="D1972" s="866"/>
      <c r="E1972" s="867"/>
      <c r="F1972" s="866"/>
      <c r="G1972" s="866"/>
      <c r="H1972" s="869" t="str">
        <f t="array" ref="H1972">IF(ISERROR(INDEX(גיליון3!$U$13:$X$27,MATCH('דיווח פרטני'!G1972,גיליון3!$T$13:$T$27,0),MATCH('דיווח פרטני'!C1972,גיליון3!$U$12:$X$12,0)))," ", INDEX(גיליון3!$U$13:$X$27,MATCH('דיווח פרטני'!G1972,גיליון3!$T$13:$T$27,0),MATCH('דיווח פרטני'!C1972,גיליון3!$U$12:$X$12,0)))</f>
        <v xml:space="preserve"> </v>
      </c>
      <c r="I1972" s="866"/>
      <c r="J1972" s="866"/>
      <c r="K1972" s="905"/>
    </row>
    <row r="1973" spans="1:11" ht="19" thickBot="1" x14ac:dyDescent="0.5">
      <c r="A1973" s="866"/>
      <c r="B1973" s="866"/>
      <c r="C1973" s="866"/>
      <c r="D1973" s="866"/>
      <c r="E1973" s="867"/>
      <c r="F1973" s="866"/>
      <c r="G1973" s="866"/>
      <c r="H1973" s="869" t="str">
        <f t="array" ref="H1973">IF(ISERROR(INDEX(גיליון3!$U$13:$X$27,MATCH('דיווח פרטני'!G1973,גיליון3!$T$13:$T$27,0),MATCH('דיווח פרטני'!C1973,גיליון3!$U$12:$X$12,0)))," ", INDEX(גיליון3!$U$13:$X$27,MATCH('דיווח פרטני'!G1973,גיליון3!$T$13:$T$27,0),MATCH('דיווח פרטני'!C1973,גיליון3!$U$12:$X$12,0)))</f>
        <v xml:space="preserve"> </v>
      </c>
      <c r="I1973" s="866"/>
      <c r="J1973" s="866"/>
      <c r="K1973" s="905"/>
    </row>
    <row r="1974" spans="1:11" ht="19" thickBot="1" x14ac:dyDescent="0.5">
      <c r="A1974" s="866"/>
      <c r="B1974" s="866"/>
      <c r="C1974" s="866"/>
      <c r="D1974" s="866"/>
      <c r="E1974" s="867"/>
      <c r="F1974" s="866"/>
      <c r="G1974" s="866"/>
      <c r="H1974" s="869" t="str">
        <f t="array" ref="H1974">IF(ISERROR(INDEX(גיליון3!$U$13:$X$27,MATCH('דיווח פרטני'!G1974,גיליון3!$T$13:$T$27,0),MATCH('דיווח פרטני'!C1974,גיליון3!$U$12:$X$12,0)))," ", INDEX(גיליון3!$U$13:$X$27,MATCH('דיווח פרטני'!G1974,גיליון3!$T$13:$T$27,0),MATCH('דיווח פרטני'!C1974,גיליון3!$U$12:$X$12,0)))</f>
        <v xml:space="preserve"> </v>
      </c>
      <c r="I1974" s="866"/>
      <c r="J1974" s="866"/>
      <c r="K1974" s="905"/>
    </row>
    <row r="1975" spans="1:11" ht="19" thickBot="1" x14ac:dyDescent="0.5">
      <c r="A1975" s="866"/>
      <c r="B1975" s="866"/>
      <c r="C1975" s="866"/>
      <c r="D1975" s="866"/>
      <c r="E1975" s="867"/>
      <c r="F1975" s="866"/>
      <c r="G1975" s="866"/>
      <c r="H1975" s="869" t="str">
        <f t="array" ref="H1975">IF(ISERROR(INDEX(גיליון3!$U$13:$X$27,MATCH('דיווח פרטני'!G1975,גיליון3!$T$13:$T$27,0),MATCH('דיווח פרטני'!C1975,גיליון3!$U$12:$X$12,0)))," ", INDEX(גיליון3!$U$13:$X$27,MATCH('דיווח פרטני'!G1975,גיליון3!$T$13:$T$27,0),MATCH('דיווח פרטני'!C1975,גיליון3!$U$12:$X$12,0)))</f>
        <v xml:space="preserve"> </v>
      </c>
      <c r="I1975" s="866"/>
      <c r="J1975" s="866"/>
      <c r="K1975" s="905"/>
    </row>
    <row r="1976" spans="1:11" ht="19" thickBot="1" x14ac:dyDescent="0.5">
      <c r="A1976" s="866"/>
      <c r="B1976" s="866"/>
      <c r="C1976" s="866"/>
      <c r="D1976" s="866"/>
      <c r="E1976" s="867"/>
      <c r="F1976" s="866"/>
      <c r="G1976" s="866"/>
      <c r="H1976" s="869" t="str">
        <f t="array" ref="H1976">IF(ISERROR(INDEX(גיליון3!$U$13:$X$27,MATCH('דיווח פרטני'!G1976,גיליון3!$T$13:$T$27,0),MATCH('דיווח פרטני'!C1976,גיליון3!$U$12:$X$12,0)))," ", INDEX(גיליון3!$U$13:$X$27,MATCH('דיווח פרטני'!G1976,גיליון3!$T$13:$T$27,0),MATCH('דיווח פרטני'!C1976,גיליון3!$U$12:$X$12,0)))</f>
        <v xml:space="preserve"> </v>
      </c>
      <c r="I1976" s="866"/>
      <c r="J1976" s="866"/>
      <c r="K1976" s="905"/>
    </row>
    <row r="1977" spans="1:11" ht="19" thickBot="1" x14ac:dyDescent="0.5">
      <c r="A1977" s="866"/>
      <c r="B1977" s="866"/>
      <c r="C1977" s="866"/>
      <c r="D1977" s="866"/>
      <c r="E1977" s="867"/>
      <c r="F1977" s="866"/>
      <c r="G1977" s="866"/>
      <c r="H1977" s="869" t="str">
        <f t="array" ref="H1977">IF(ISERROR(INDEX(גיליון3!$U$13:$X$27,MATCH('דיווח פרטני'!G1977,גיליון3!$T$13:$T$27,0),MATCH('דיווח פרטני'!C1977,גיליון3!$U$12:$X$12,0)))," ", INDEX(גיליון3!$U$13:$X$27,MATCH('דיווח פרטני'!G1977,גיליון3!$T$13:$T$27,0),MATCH('דיווח פרטני'!C1977,גיליון3!$U$12:$X$12,0)))</f>
        <v xml:space="preserve"> </v>
      </c>
      <c r="I1977" s="866"/>
      <c r="J1977" s="866"/>
      <c r="K1977" s="905"/>
    </row>
    <row r="1978" spans="1:11" ht="19" thickBot="1" x14ac:dyDescent="0.5">
      <c r="A1978" s="866"/>
      <c r="B1978" s="866"/>
      <c r="C1978" s="866"/>
      <c r="D1978" s="866"/>
      <c r="E1978" s="867"/>
      <c r="F1978" s="866"/>
      <c r="G1978" s="866"/>
      <c r="H1978" s="869" t="str">
        <f t="array" ref="H1978">IF(ISERROR(INDEX(גיליון3!$U$13:$X$27,MATCH('דיווח פרטני'!G1978,גיליון3!$T$13:$T$27,0),MATCH('דיווח פרטני'!C1978,גיליון3!$U$12:$X$12,0)))," ", INDEX(גיליון3!$U$13:$X$27,MATCH('דיווח פרטני'!G1978,גיליון3!$T$13:$T$27,0),MATCH('דיווח פרטני'!C1978,גיליון3!$U$12:$X$12,0)))</f>
        <v xml:space="preserve"> </v>
      </c>
      <c r="I1978" s="866"/>
      <c r="J1978" s="866"/>
      <c r="K1978" s="905"/>
    </row>
    <row r="1979" spans="1:11" ht="19" thickBot="1" x14ac:dyDescent="0.5">
      <c r="A1979" s="866"/>
      <c r="B1979" s="866"/>
      <c r="C1979" s="866"/>
      <c r="D1979" s="866"/>
      <c r="E1979" s="867"/>
      <c r="F1979" s="866"/>
      <c r="G1979" s="866"/>
      <c r="H1979" s="869" t="str">
        <f t="array" ref="H1979">IF(ISERROR(INDEX(גיליון3!$U$13:$X$27,MATCH('דיווח פרטני'!G1979,גיליון3!$T$13:$T$27,0),MATCH('דיווח פרטני'!C1979,גיליון3!$U$12:$X$12,0)))," ", INDEX(גיליון3!$U$13:$X$27,MATCH('דיווח פרטני'!G1979,גיליון3!$T$13:$T$27,0),MATCH('דיווח פרטני'!C1979,גיליון3!$U$12:$X$12,0)))</f>
        <v xml:space="preserve"> </v>
      </c>
      <c r="I1979" s="866"/>
      <c r="J1979" s="866"/>
      <c r="K1979" s="905"/>
    </row>
    <row r="1980" spans="1:11" ht="19" thickBot="1" x14ac:dyDescent="0.5">
      <c r="A1980" s="866"/>
      <c r="B1980" s="866"/>
      <c r="C1980" s="866"/>
      <c r="D1980" s="866"/>
      <c r="E1980" s="867"/>
      <c r="F1980" s="866"/>
      <c r="G1980" s="866"/>
      <c r="H1980" s="869" t="str">
        <f t="array" ref="H1980">IF(ISERROR(INDEX(גיליון3!$U$13:$X$27,MATCH('דיווח פרטני'!G1980,גיליון3!$T$13:$T$27,0),MATCH('דיווח פרטני'!C1980,גיליון3!$U$12:$X$12,0)))," ", INDEX(גיליון3!$U$13:$X$27,MATCH('דיווח פרטני'!G1980,גיליון3!$T$13:$T$27,0),MATCH('דיווח פרטני'!C1980,גיליון3!$U$12:$X$12,0)))</f>
        <v xml:space="preserve"> </v>
      </c>
      <c r="I1980" s="866"/>
      <c r="J1980" s="866"/>
      <c r="K1980" s="905"/>
    </row>
    <row r="1981" spans="1:11" ht="19" thickBot="1" x14ac:dyDescent="0.5">
      <c r="A1981" s="866"/>
      <c r="B1981" s="866"/>
      <c r="C1981" s="866"/>
      <c r="D1981" s="866"/>
      <c r="E1981" s="867"/>
      <c r="F1981" s="866"/>
      <c r="G1981" s="866"/>
      <c r="H1981" s="869" t="str">
        <f t="array" ref="H1981">IF(ISERROR(INDEX(גיליון3!$U$13:$X$27,MATCH('דיווח פרטני'!G1981,גיליון3!$T$13:$T$27,0),MATCH('דיווח פרטני'!C1981,גיליון3!$U$12:$X$12,0)))," ", INDEX(גיליון3!$U$13:$X$27,MATCH('דיווח פרטני'!G1981,גיליון3!$T$13:$T$27,0),MATCH('דיווח פרטני'!C1981,גיליון3!$U$12:$X$12,0)))</f>
        <v xml:space="preserve"> </v>
      </c>
      <c r="I1981" s="866"/>
      <c r="J1981" s="866"/>
      <c r="K1981" s="905"/>
    </row>
    <row r="1982" spans="1:11" ht="19" thickBot="1" x14ac:dyDescent="0.5">
      <c r="A1982" s="866"/>
      <c r="B1982" s="866"/>
      <c r="C1982" s="866"/>
      <c r="D1982" s="866"/>
      <c r="E1982" s="867"/>
      <c r="F1982" s="866"/>
      <c r="G1982" s="866"/>
      <c r="H1982" s="869" t="str">
        <f t="array" ref="H1982">IF(ISERROR(INDEX(גיליון3!$U$13:$X$27,MATCH('דיווח פרטני'!G1982,גיליון3!$T$13:$T$27,0),MATCH('דיווח פרטני'!C1982,גיליון3!$U$12:$X$12,0)))," ", INDEX(גיליון3!$U$13:$X$27,MATCH('דיווח פרטני'!G1982,גיליון3!$T$13:$T$27,0),MATCH('דיווח פרטני'!C1982,גיליון3!$U$12:$X$12,0)))</f>
        <v xml:space="preserve"> </v>
      </c>
      <c r="I1982" s="866"/>
      <c r="J1982" s="866"/>
      <c r="K1982" s="905"/>
    </row>
    <row r="1983" spans="1:11" ht="19" thickBot="1" x14ac:dyDescent="0.5">
      <c r="A1983" s="866"/>
      <c r="B1983" s="866"/>
      <c r="C1983" s="866"/>
      <c r="D1983" s="866"/>
      <c r="E1983" s="867"/>
      <c r="F1983" s="866"/>
      <c r="G1983" s="866"/>
      <c r="H1983" s="869" t="str">
        <f t="array" ref="H1983">IF(ISERROR(INDEX(גיליון3!$U$13:$X$27,MATCH('דיווח פרטני'!G1983,גיליון3!$T$13:$T$27,0),MATCH('דיווח פרטני'!C1983,גיליון3!$U$12:$X$12,0)))," ", INDEX(גיליון3!$U$13:$X$27,MATCH('דיווח פרטני'!G1983,גיליון3!$T$13:$T$27,0),MATCH('דיווח פרטני'!C1983,גיליון3!$U$12:$X$12,0)))</f>
        <v xml:space="preserve"> </v>
      </c>
      <c r="I1983" s="866"/>
      <c r="J1983" s="866"/>
      <c r="K1983" s="905"/>
    </row>
    <row r="1984" spans="1:11" ht="19" thickBot="1" x14ac:dyDescent="0.5">
      <c r="A1984" s="866"/>
      <c r="B1984" s="866"/>
      <c r="C1984" s="866"/>
      <c r="D1984" s="866"/>
      <c r="E1984" s="867"/>
      <c r="F1984" s="866"/>
      <c r="G1984" s="866"/>
      <c r="H1984" s="869" t="str">
        <f t="array" ref="H1984">IF(ISERROR(INDEX(גיליון3!$U$13:$X$27,MATCH('דיווח פרטני'!G1984,גיליון3!$T$13:$T$27,0),MATCH('דיווח פרטני'!C1984,גיליון3!$U$12:$X$12,0)))," ", INDEX(גיליון3!$U$13:$X$27,MATCH('דיווח פרטני'!G1984,גיליון3!$T$13:$T$27,0),MATCH('דיווח פרטני'!C1984,גיליון3!$U$12:$X$12,0)))</f>
        <v xml:space="preserve"> </v>
      </c>
      <c r="I1984" s="866"/>
      <c r="J1984" s="866"/>
      <c r="K1984" s="905"/>
    </row>
    <row r="1985" spans="1:11" ht="19" thickBot="1" x14ac:dyDescent="0.5">
      <c r="A1985" s="866"/>
      <c r="B1985" s="866"/>
      <c r="C1985" s="866"/>
      <c r="D1985" s="866"/>
      <c r="E1985" s="867"/>
      <c r="F1985" s="866"/>
      <c r="G1985" s="866"/>
      <c r="H1985" s="869" t="str">
        <f t="array" ref="H1985">IF(ISERROR(INDEX(גיליון3!$U$13:$X$27,MATCH('דיווח פרטני'!G1985,גיליון3!$T$13:$T$27,0),MATCH('דיווח פרטני'!C1985,גיליון3!$U$12:$X$12,0)))," ", INDEX(גיליון3!$U$13:$X$27,MATCH('דיווח פרטני'!G1985,גיליון3!$T$13:$T$27,0),MATCH('דיווח פרטני'!C1985,גיליון3!$U$12:$X$12,0)))</f>
        <v xml:space="preserve"> </v>
      </c>
      <c r="I1985" s="866"/>
      <c r="J1985" s="866"/>
      <c r="K1985" s="905"/>
    </row>
    <row r="1986" spans="1:11" ht="19" thickBot="1" x14ac:dyDescent="0.5">
      <c r="A1986" s="866"/>
      <c r="B1986" s="866"/>
      <c r="C1986" s="866"/>
      <c r="D1986" s="866"/>
      <c r="E1986" s="867"/>
      <c r="F1986" s="866"/>
      <c r="G1986" s="866"/>
      <c r="H1986" s="869" t="str">
        <f t="array" ref="H1986">IF(ISERROR(INDEX(גיליון3!$U$13:$X$27,MATCH('דיווח פרטני'!G1986,גיליון3!$T$13:$T$27,0),MATCH('דיווח פרטני'!C1986,גיליון3!$U$12:$X$12,0)))," ", INDEX(גיליון3!$U$13:$X$27,MATCH('דיווח פרטני'!G1986,גיליון3!$T$13:$T$27,0),MATCH('דיווח פרטני'!C1986,גיליון3!$U$12:$X$12,0)))</f>
        <v xml:space="preserve"> </v>
      </c>
      <c r="I1986" s="866"/>
      <c r="J1986" s="866"/>
      <c r="K1986" s="905"/>
    </row>
    <row r="1987" spans="1:11" ht="19" thickBot="1" x14ac:dyDescent="0.5">
      <c r="A1987" s="866"/>
      <c r="B1987" s="866"/>
      <c r="C1987" s="866"/>
      <c r="D1987" s="866"/>
      <c r="E1987" s="867"/>
      <c r="F1987" s="866"/>
      <c r="G1987" s="866"/>
      <c r="H1987" s="869" t="str">
        <f t="array" ref="H1987">IF(ISERROR(INDEX(גיליון3!$U$13:$X$27,MATCH('דיווח פרטני'!G1987,גיליון3!$T$13:$T$27,0),MATCH('דיווח פרטני'!C1987,גיליון3!$U$12:$X$12,0)))," ", INDEX(גיליון3!$U$13:$X$27,MATCH('דיווח פרטני'!G1987,גיליון3!$T$13:$T$27,0),MATCH('דיווח פרטני'!C1987,גיליון3!$U$12:$X$12,0)))</f>
        <v xml:space="preserve"> </v>
      </c>
      <c r="I1987" s="866"/>
      <c r="J1987" s="866"/>
      <c r="K1987" s="905"/>
    </row>
    <row r="1988" spans="1:11" ht="19" thickBot="1" x14ac:dyDescent="0.5">
      <c r="A1988" s="866"/>
      <c r="B1988" s="866"/>
      <c r="C1988" s="866"/>
      <c r="D1988" s="866"/>
      <c r="E1988" s="867"/>
      <c r="F1988" s="866"/>
      <c r="G1988" s="866"/>
      <c r="H1988" s="869" t="str">
        <f t="array" ref="H1988">IF(ISERROR(INDEX(גיליון3!$U$13:$X$27,MATCH('דיווח פרטני'!G1988,גיליון3!$T$13:$T$27,0),MATCH('דיווח פרטני'!C1988,גיליון3!$U$12:$X$12,0)))," ", INDEX(גיליון3!$U$13:$X$27,MATCH('דיווח פרטני'!G1988,גיליון3!$T$13:$T$27,0),MATCH('דיווח פרטני'!C1988,גיליון3!$U$12:$X$12,0)))</f>
        <v xml:space="preserve"> </v>
      </c>
      <c r="I1988" s="866"/>
      <c r="J1988" s="866"/>
      <c r="K1988" s="905"/>
    </row>
    <row r="1989" spans="1:11" ht="19" thickBot="1" x14ac:dyDescent="0.5">
      <c r="A1989" s="866"/>
      <c r="B1989" s="866"/>
      <c r="C1989" s="866"/>
      <c r="D1989" s="866"/>
      <c r="E1989" s="867"/>
      <c r="F1989" s="866"/>
      <c r="G1989" s="866"/>
      <c r="H1989" s="869" t="str">
        <f t="array" ref="H1989">IF(ISERROR(INDEX(גיליון3!$U$13:$X$27,MATCH('דיווח פרטני'!G1989,גיליון3!$T$13:$T$27,0),MATCH('דיווח פרטני'!C1989,גיליון3!$U$12:$X$12,0)))," ", INDEX(גיליון3!$U$13:$X$27,MATCH('דיווח פרטני'!G1989,גיליון3!$T$13:$T$27,0),MATCH('דיווח פרטני'!C1989,גיליון3!$U$12:$X$12,0)))</f>
        <v xml:space="preserve"> </v>
      </c>
      <c r="I1989" s="866"/>
      <c r="J1989" s="866"/>
      <c r="K1989" s="905"/>
    </row>
    <row r="1990" spans="1:11" ht="19" thickBot="1" x14ac:dyDescent="0.5">
      <c r="A1990" s="866"/>
      <c r="B1990" s="866"/>
      <c r="C1990" s="866"/>
      <c r="D1990" s="866"/>
      <c r="E1990" s="867"/>
      <c r="F1990" s="866"/>
      <c r="G1990" s="866"/>
      <c r="H1990" s="869" t="str">
        <f t="array" ref="H1990">IF(ISERROR(INDEX(גיליון3!$U$13:$X$27,MATCH('דיווח פרטני'!G1990,גיליון3!$T$13:$T$27,0),MATCH('דיווח פרטני'!C1990,גיליון3!$U$12:$X$12,0)))," ", INDEX(גיליון3!$U$13:$X$27,MATCH('דיווח פרטני'!G1990,גיליון3!$T$13:$T$27,0),MATCH('דיווח פרטני'!C1990,גיליון3!$U$12:$X$12,0)))</f>
        <v xml:space="preserve"> </v>
      </c>
      <c r="I1990" s="866"/>
      <c r="J1990" s="866"/>
      <c r="K1990" s="905"/>
    </row>
    <row r="1991" spans="1:11" ht="19" thickBot="1" x14ac:dyDescent="0.5">
      <c r="A1991" s="866"/>
      <c r="B1991" s="866"/>
      <c r="C1991" s="866"/>
      <c r="D1991" s="866"/>
      <c r="E1991" s="867"/>
      <c r="F1991" s="866"/>
      <c r="G1991" s="866"/>
      <c r="H1991" s="869" t="str">
        <f t="array" ref="H1991">IF(ISERROR(INDEX(גיליון3!$U$13:$X$27,MATCH('דיווח פרטני'!G1991,גיליון3!$T$13:$T$27,0),MATCH('דיווח פרטני'!C1991,גיליון3!$U$12:$X$12,0)))," ", INDEX(גיליון3!$U$13:$X$27,MATCH('דיווח פרטני'!G1991,גיליון3!$T$13:$T$27,0),MATCH('דיווח פרטני'!C1991,גיליון3!$U$12:$X$12,0)))</f>
        <v xml:space="preserve"> </v>
      </c>
      <c r="I1991" s="866"/>
      <c r="J1991" s="866"/>
      <c r="K1991" s="905"/>
    </row>
    <row r="1992" spans="1:11" ht="19" thickBot="1" x14ac:dyDescent="0.5">
      <c r="A1992" s="866"/>
      <c r="B1992" s="866"/>
      <c r="C1992" s="866"/>
      <c r="D1992" s="866"/>
      <c r="E1992" s="867"/>
      <c r="F1992" s="866"/>
      <c r="G1992" s="866"/>
      <c r="H1992" s="869" t="str">
        <f t="array" ref="H1992">IF(ISERROR(INDEX(גיליון3!$U$13:$X$27,MATCH('דיווח פרטני'!G1992,גיליון3!$T$13:$T$27,0),MATCH('דיווח פרטני'!C1992,גיליון3!$U$12:$X$12,0)))," ", INDEX(גיליון3!$U$13:$X$27,MATCH('דיווח פרטני'!G1992,גיליון3!$T$13:$T$27,0),MATCH('דיווח פרטני'!C1992,גיליון3!$U$12:$X$12,0)))</f>
        <v xml:space="preserve"> </v>
      </c>
      <c r="I1992" s="866"/>
      <c r="J1992" s="866"/>
      <c r="K1992" s="905"/>
    </row>
    <row r="1993" spans="1:11" ht="19" thickBot="1" x14ac:dyDescent="0.5">
      <c r="A1993" s="866"/>
      <c r="B1993" s="866"/>
      <c r="C1993" s="866"/>
      <c r="D1993" s="866"/>
      <c r="E1993" s="867"/>
      <c r="F1993" s="866"/>
      <c r="G1993" s="866"/>
      <c r="H1993" s="869" t="str">
        <f t="array" ref="H1993">IF(ISERROR(INDEX(גיליון3!$U$13:$X$27,MATCH('דיווח פרטני'!G1993,גיליון3!$T$13:$T$27,0),MATCH('דיווח פרטני'!C1993,גיליון3!$U$12:$X$12,0)))," ", INDEX(גיליון3!$U$13:$X$27,MATCH('דיווח פרטני'!G1993,גיליון3!$T$13:$T$27,0),MATCH('דיווח פרטני'!C1993,גיליון3!$U$12:$X$12,0)))</f>
        <v xml:space="preserve"> </v>
      </c>
      <c r="I1993" s="866"/>
      <c r="J1993" s="866"/>
      <c r="K1993" s="905"/>
    </row>
    <row r="1994" spans="1:11" ht="19" thickBot="1" x14ac:dyDescent="0.5">
      <c r="A1994" s="866"/>
      <c r="B1994" s="866"/>
      <c r="C1994" s="866"/>
      <c r="D1994" s="866"/>
      <c r="E1994" s="867"/>
      <c r="F1994" s="866"/>
      <c r="G1994" s="866"/>
      <c r="H1994" s="869" t="str">
        <f t="array" ref="H1994">IF(ISERROR(INDEX(גיליון3!$U$13:$X$27,MATCH('דיווח פרטני'!G1994,גיליון3!$T$13:$T$27,0),MATCH('דיווח פרטני'!C1994,גיליון3!$U$12:$X$12,0)))," ", INDEX(גיליון3!$U$13:$X$27,MATCH('דיווח פרטני'!G1994,גיליון3!$T$13:$T$27,0),MATCH('דיווח פרטני'!C1994,גיליון3!$U$12:$X$12,0)))</f>
        <v xml:space="preserve"> </v>
      </c>
      <c r="I1994" s="866"/>
      <c r="J1994" s="866"/>
      <c r="K1994" s="905"/>
    </row>
    <row r="1995" spans="1:11" ht="19" thickBot="1" x14ac:dyDescent="0.5">
      <c r="A1995" s="866"/>
      <c r="B1995" s="866"/>
      <c r="C1995" s="866"/>
      <c r="D1995" s="866"/>
      <c r="E1995" s="867"/>
      <c r="F1995" s="866"/>
      <c r="G1995" s="866"/>
      <c r="H1995" s="869" t="str">
        <f t="array" ref="H1995">IF(ISERROR(INDEX(גיליון3!$U$13:$X$27,MATCH('דיווח פרטני'!G1995,גיליון3!$T$13:$T$27,0),MATCH('דיווח פרטני'!C1995,גיליון3!$U$12:$X$12,0)))," ", INDEX(גיליון3!$U$13:$X$27,MATCH('דיווח פרטני'!G1995,גיליון3!$T$13:$T$27,0),MATCH('דיווח פרטני'!C1995,גיליון3!$U$12:$X$12,0)))</f>
        <v xml:space="preserve"> </v>
      </c>
      <c r="I1995" s="866"/>
      <c r="J1995" s="866"/>
      <c r="K1995" s="905"/>
    </row>
    <row r="1996" spans="1:11" ht="19" thickBot="1" x14ac:dyDescent="0.5">
      <c r="A1996" s="866"/>
      <c r="B1996" s="866"/>
      <c r="C1996" s="866"/>
      <c r="D1996" s="866"/>
      <c r="E1996" s="867"/>
      <c r="F1996" s="866"/>
      <c r="G1996" s="866"/>
      <c r="H1996" s="869" t="str">
        <f t="array" ref="H1996">IF(ISERROR(INDEX(גיליון3!$U$13:$X$27,MATCH('דיווח פרטני'!G1996,גיליון3!$T$13:$T$27,0),MATCH('דיווח פרטני'!C1996,גיליון3!$U$12:$X$12,0)))," ", INDEX(גיליון3!$U$13:$X$27,MATCH('דיווח פרטני'!G1996,גיליון3!$T$13:$T$27,0),MATCH('דיווח פרטני'!C1996,גיליון3!$U$12:$X$12,0)))</f>
        <v xml:space="preserve"> </v>
      </c>
      <c r="I1996" s="866"/>
      <c r="J1996" s="866"/>
      <c r="K1996" s="905"/>
    </row>
    <row r="1997" spans="1:11" ht="19" thickBot="1" x14ac:dyDescent="0.5">
      <c r="A1997" s="866"/>
      <c r="B1997" s="866"/>
      <c r="C1997" s="866"/>
      <c r="D1997" s="866"/>
      <c r="E1997" s="867"/>
      <c r="F1997" s="866"/>
      <c r="G1997" s="866"/>
      <c r="H1997" s="869" t="str">
        <f t="array" ref="H1997">IF(ISERROR(INDEX(גיליון3!$U$13:$X$27,MATCH('דיווח פרטני'!G1997,גיליון3!$T$13:$T$27,0),MATCH('דיווח פרטני'!C1997,גיליון3!$U$12:$X$12,0)))," ", INDEX(גיליון3!$U$13:$X$27,MATCH('דיווח פרטני'!G1997,גיליון3!$T$13:$T$27,0),MATCH('דיווח פרטני'!C1997,גיליון3!$U$12:$X$12,0)))</f>
        <v xml:space="preserve"> </v>
      </c>
      <c r="I1997" s="866"/>
      <c r="J1997" s="866"/>
      <c r="K1997" s="905"/>
    </row>
    <row r="1998" spans="1:11" ht="19" thickBot="1" x14ac:dyDescent="0.5">
      <c r="A1998" s="866"/>
      <c r="B1998" s="866"/>
      <c r="C1998" s="866"/>
      <c r="D1998" s="866"/>
      <c r="E1998" s="867"/>
      <c r="F1998" s="866"/>
      <c r="G1998" s="866"/>
      <c r="H1998" s="869" t="str">
        <f t="array" ref="H1998">IF(ISERROR(INDEX(גיליון3!$U$13:$X$27,MATCH('דיווח פרטני'!G1998,גיליון3!$T$13:$T$27,0),MATCH('דיווח פרטני'!C1998,גיליון3!$U$12:$X$12,0)))," ", INDEX(גיליון3!$U$13:$X$27,MATCH('דיווח פרטני'!G1998,גיליון3!$T$13:$T$27,0),MATCH('דיווח פרטני'!C1998,גיליון3!$U$12:$X$12,0)))</f>
        <v xml:space="preserve"> </v>
      </c>
      <c r="I1998" s="866"/>
      <c r="J1998" s="866"/>
      <c r="K1998" s="905"/>
    </row>
    <row r="1999" spans="1:11" ht="19" thickBot="1" x14ac:dyDescent="0.5">
      <c r="A1999" s="866"/>
      <c r="B1999" s="866"/>
      <c r="C1999" s="866"/>
      <c r="D1999" s="866"/>
      <c r="E1999" s="867"/>
      <c r="F1999" s="866"/>
      <c r="G1999" s="866"/>
      <c r="H1999" s="869" t="str">
        <f t="array" ref="H1999">IF(ISERROR(INDEX(גיליון3!$U$13:$X$27,MATCH('דיווח פרטני'!G1999,גיליון3!$T$13:$T$27,0),MATCH('דיווח פרטני'!C1999,גיליון3!$U$12:$X$12,0)))," ", INDEX(גיליון3!$U$13:$X$27,MATCH('דיווח פרטני'!G1999,גיליון3!$T$13:$T$27,0),MATCH('דיווח פרטני'!C1999,גיליון3!$U$12:$X$12,0)))</f>
        <v xml:space="preserve"> </v>
      </c>
      <c r="I1999" s="866"/>
      <c r="J1999" s="866"/>
      <c r="K1999" s="905"/>
    </row>
    <row r="2000" spans="1:11" ht="19" thickBot="1" x14ac:dyDescent="0.5">
      <c r="A2000" s="866"/>
      <c r="B2000" s="866"/>
      <c r="C2000" s="866"/>
      <c r="D2000" s="866"/>
      <c r="E2000" s="867"/>
      <c r="F2000" s="866"/>
      <c r="G2000" s="866"/>
      <c r="H2000" s="869" t="str">
        <f t="array" ref="H2000">IF(ISERROR(INDEX(גיליון3!$U$13:$X$27,MATCH('דיווח פרטני'!G2000,גיליון3!$T$13:$T$27,0),MATCH('דיווח פרטני'!C2000,גיליון3!$U$12:$X$12,0)))," ", INDEX(גיליון3!$U$13:$X$27,MATCH('דיווח פרטני'!G2000,גיליון3!$T$13:$T$27,0),MATCH('דיווח פרטני'!C2000,גיליון3!$U$12:$X$12,0)))</f>
        <v xml:space="preserve"> </v>
      </c>
      <c r="I2000" s="866"/>
      <c r="J2000" s="866"/>
      <c r="K2000" s="905"/>
    </row>
    <row r="2001" spans="1:11" ht="19" thickBot="1" x14ac:dyDescent="0.5">
      <c r="A2001" s="866"/>
      <c r="B2001" s="866"/>
      <c r="C2001" s="866"/>
      <c r="D2001" s="866"/>
      <c r="E2001" s="867"/>
      <c r="F2001" s="866"/>
      <c r="G2001" s="866"/>
      <c r="H2001" s="869" t="str">
        <f t="array" ref="H2001">IF(ISERROR(INDEX(גיליון3!$U$13:$X$27,MATCH('דיווח פרטני'!G2001,גיליון3!$T$13:$T$27,0),MATCH('דיווח פרטני'!C2001,גיליון3!$U$12:$X$12,0)))," ", INDEX(גיליון3!$U$13:$X$27,MATCH('דיווח פרטני'!G2001,גיליון3!$T$13:$T$27,0),MATCH('דיווח פרטני'!C2001,גיליון3!$U$12:$X$12,0)))</f>
        <v xml:space="preserve"> </v>
      </c>
      <c r="I2001" s="866"/>
      <c r="J2001" s="866"/>
      <c r="K2001" s="905"/>
    </row>
    <row r="2002" spans="1:11" ht="19" thickBot="1" x14ac:dyDescent="0.5">
      <c r="A2002" s="866"/>
      <c r="B2002" s="866"/>
      <c r="C2002" s="866"/>
      <c r="D2002" s="866"/>
      <c r="E2002" s="867"/>
      <c r="F2002" s="866"/>
      <c r="G2002" s="866"/>
      <c r="H2002" s="869" t="str">
        <f t="array" ref="H2002">IF(ISERROR(INDEX(גיליון3!$U$13:$X$27,MATCH('דיווח פרטני'!G2002,גיליון3!$T$13:$T$27,0),MATCH('דיווח פרטני'!C2002,גיליון3!$U$12:$X$12,0)))," ", INDEX(גיליון3!$U$13:$X$27,MATCH('דיווח פרטני'!G2002,גיליון3!$T$13:$T$27,0),MATCH('דיווח פרטני'!C2002,גיליון3!$U$12:$X$12,0)))</f>
        <v xml:space="preserve"> </v>
      </c>
      <c r="I2002" s="866"/>
      <c r="J2002" s="866"/>
      <c r="K2002" s="905"/>
    </row>
    <row r="2003" spans="1:11" ht="19" thickBot="1" x14ac:dyDescent="0.5">
      <c r="A2003" s="866"/>
      <c r="B2003" s="866"/>
      <c r="C2003" s="866"/>
      <c r="D2003" s="866"/>
      <c r="E2003" s="867"/>
      <c r="F2003" s="866"/>
      <c r="G2003" s="866"/>
      <c r="H2003" s="869" t="str">
        <f t="array" ref="H2003">IF(ISERROR(INDEX(גיליון3!$U$13:$X$27,MATCH('דיווח פרטני'!G2003,גיליון3!$T$13:$T$27,0),MATCH('דיווח פרטני'!C2003,גיליון3!$U$12:$X$12,0)))," ", INDEX(גיליון3!$U$13:$X$27,MATCH('דיווח פרטני'!G2003,גיליון3!$T$13:$T$27,0),MATCH('דיווח פרטני'!C2003,גיליון3!$U$12:$X$12,0)))</f>
        <v xml:space="preserve"> </v>
      </c>
      <c r="I2003" s="866"/>
      <c r="J2003" s="866"/>
      <c r="K2003" s="905"/>
    </row>
    <row r="2004" spans="1:11" ht="19" thickBot="1" x14ac:dyDescent="0.5">
      <c r="A2004" s="866"/>
      <c r="B2004" s="866"/>
      <c r="C2004" s="866"/>
      <c r="D2004" s="866"/>
      <c r="E2004" s="867"/>
      <c r="F2004" s="866"/>
      <c r="G2004" s="866"/>
      <c r="H2004" s="869" t="str">
        <f t="array" ref="H2004">IF(ISERROR(INDEX(גיליון3!$U$13:$X$27,MATCH('דיווח פרטני'!G2004,גיליון3!$T$13:$T$27,0),MATCH('דיווח פרטני'!C2004,גיליון3!$U$12:$X$12,0)))," ", INDEX(גיליון3!$U$13:$X$27,MATCH('דיווח פרטני'!G2004,גיליון3!$T$13:$T$27,0),MATCH('דיווח פרטני'!C2004,גיליון3!$U$12:$X$12,0)))</f>
        <v xml:space="preserve"> </v>
      </c>
      <c r="I2004" s="866"/>
      <c r="J2004" s="866"/>
      <c r="K2004" s="905"/>
    </row>
    <row r="2005" spans="1:11" ht="19" thickBot="1" x14ac:dyDescent="0.5">
      <c r="A2005" s="866"/>
      <c r="B2005" s="866"/>
      <c r="C2005" s="866"/>
      <c r="D2005" s="866"/>
      <c r="E2005" s="867"/>
      <c r="F2005" s="866"/>
      <c r="G2005" s="866"/>
      <c r="H2005" s="869" t="str">
        <f t="array" ref="H2005">IF(ISERROR(INDEX(גיליון3!$U$13:$X$27,MATCH('דיווח פרטני'!G2005,גיליון3!$T$13:$T$27,0),MATCH('דיווח פרטני'!C2005,גיליון3!$U$12:$X$12,0)))," ", INDEX(גיליון3!$U$13:$X$27,MATCH('דיווח פרטני'!G2005,גיליון3!$T$13:$T$27,0),MATCH('דיווח פרטני'!C2005,גיליון3!$U$12:$X$12,0)))</f>
        <v xml:space="preserve"> </v>
      </c>
      <c r="I2005" s="866"/>
      <c r="J2005" s="866"/>
      <c r="K2005" s="905"/>
    </row>
    <row r="2006" spans="1:11" ht="19" thickBot="1" x14ac:dyDescent="0.5">
      <c r="A2006" s="866"/>
      <c r="B2006" s="866"/>
      <c r="C2006" s="866"/>
      <c r="D2006" s="866"/>
      <c r="E2006" s="867"/>
      <c r="F2006" s="866"/>
      <c r="G2006" s="866"/>
      <c r="H2006" s="869" t="str">
        <f t="array" ref="H2006">IF(ISERROR(INDEX(גיליון3!$U$13:$X$27,MATCH('דיווח פרטני'!G2006,גיליון3!$T$13:$T$27,0),MATCH('דיווח פרטני'!C2006,גיליון3!$U$12:$X$12,0)))," ", INDEX(גיליון3!$U$13:$X$27,MATCH('דיווח פרטני'!G2006,גיליון3!$T$13:$T$27,0),MATCH('דיווח פרטני'!C2006,גיליון3!$U$12:$X$12,0)))</f>
        <v xml:space="preserve"> </v>
      </c>
      <c r="I2006" s="866"/>
      <c r="J2006" s="866"/>
      <c r="K2006" s="905"/>
    </row>
    <row r="2007" spans="1:11" ht="19" thickBot="1" x14ac:dyDescent="0.5">
      <c r="A2007" s="866"/>
      <c r="B2007" s="866"/>
      <c r="C2007" s="866"/>
      <c r="D2007" s="866"/>
      <c r="E2007" s="867"/>
      <c r="F2007" s="866"/>
      <c r="G2007" s="866"/>
      <c r="H2007" s="869" t="str">
        <f t="array" ref="H2007">IF(ISERROR(INDEX(גיליון3!$U$13:$X$27,MATCH('דיווח פרטני'!G2007,גיליון3!$T$13:$T$27,0),MATCH('דיווח פרטני'!C2007,גיליון3!$U$12:$X$12,0)))," ", INDEX(גיליון3!$U$13:$X$27,MATCH('דיווח פרטני'!G2007,גיליון3!$T$13:$T$27,0),MATCH('דיווח פרטני'!C2007,גיליון3!$U$12:$X$12,0)))</f>
        <v xml:space="preserve"> </v>
      </c>
      <c r="I2007" s="866"/>
      <c r="J2007" s="866"/>
      <c r="K2007" s="905"/>
    </row>
    <row r="2008" spans="1:11" ht="19" thickBot="1" x14ac:dyDescent="0.5">
      <c r="A2008" s="866"/>
      <c r="B2008" s="866"/>
      <c r="C2008" s="866"/>
      <c r="D2008" s="866"/>
      <c r="E2008" s="867"/>
      <c r="F2008" s="866"/>
      <c r="G2008" s="866"/>
      <c r="H2008" s="869" t="str">
        <f t="array" ref="H2008">IF(ISERROR(INDEX(גיליון3!$U$13:$X$27,MATCH('דיווח פרטני'!G2008,גיליון3!$T$13:$T$27,0),MATCH('דיווח פרטני'!C2008,גיליון3!$U$12:$X$12,0)))," ", INDEX(גיליון3!$U$13:$X$27,MATCH('דיווח פרטני'!G2008,גיליון3!$T$13:$T$27,0),MATCH('דיווח פרטני'!C2008,גיליון3!$U$12:$X$12,0)))</f>
        <v xml:space="preserve"> </v>
      </c>
      <c r="I2008" s="866"/>
      <c r="J2008" s="866"/>
      <c r="K2008" s="905"/>
    </row>
    <row r="2009" spans="1:11" ht="19" thickBot="1" x14ac:dyDescent="0.5">
      <c r="A2009" s="866"/>
      <c r="B2009" s="866"/>
      <c r="C2009" s="866"/>
      <c r="D2009" s="866"/>
      <c r="E2009" s="867"/>
      <c r="F2009" s="866"/>
      <c r="G2009" s="866"/>
      <c r="H2009" s="869" t="str">
        <f t="array" ref="H2009">IF(ISERROR(INDEX(גיליון3!$U$13:$X$27,MATCH('דיווח פרטני'!G2009,גיליון3!$T$13:$T$27,0),MATCH('דיווח פרטני'!C2009,גיליון3!$U$12:$X$12,0)))," ", INDEX(גיליון3!$U$13:$X$27,MATCH('דיווח פרטני'!G2009,גיליון3!$T$13:$T$27,0),MATCH('דיווח פרטני'!C2009,גיליון3!$U$12:$X$12,0)))</f>
        <v xml:space="preserve"> </v>
      </c>
      <c r="I2009" s="866"/>
      <c r="J2009" s="866"/>
      <c r="K2009" s="905"/>
    </row>
    <row r="2010" spans="1:11" ht="19" thickBot="1" x14ac:dyDescent="0.5">
      <c r="A2010" s="866"/>
      <c r="B2010" s="866"/>
      <c r="C2010" s="866"/>
      <c r="D2010" s="866"/>
      <c r="E2010" s="867"/>
      <c r="F2010" s="866"/>
      <c r="G2010" s="866"/>
      <c r="H2010" s="869" t="str">
        <f t="array" ref="H2010">IF(ISERROR(INDEX(גיליון3!$U$13:$X$27,MATCH('דיווח פרטני'!G2010,גיליון3!$T$13:$T$27,0),MATCH('דיווח פרטני'!C2010,גיליון3!$U$12:$X$12,0)))," ", INDEX(גיליון3!$U$13:$X$27,MATCH('דיווח פרטני'!G2010,גיליון3!$T$13:$T$27,0),MATCH('דיווח פרטני'!C2010,גיליון3!$U$12:$X$12,0)))</f>
        <v xml:space="preserve"> </v>
      </c>
      <c r="I2010" s="866"/>
      <c r="J2010" s="866"/>
      <c r="K2010" s="905"/>
    </row>
    <row r="2011" spans="1:11" ht="19" thickBot="1" x14ac:dyDescent="0.5">
      <c r="A2011" s="866"/>
      <c r="B2011" s="866"/>
      <c r="C2011" s="866"/>
      <c r="D2011" s="866"/>
      <c r="E2011" s="867"/>
      <c r="F2011" s="866"/>
      <c r="G2011" s="866"/>
      <c r="H2011" s="869" t="str">
        <f t="array" ref="H2011">IF(ISERROR(INDEX(גיליון3!$U$13:$X$27,MATCH('דיווח פרטני'!G2011,גיליון3!$T$13:$T$27,0),MATCH('דיווח פרטני'!C2011,גיליון3!$U$12:$X$12,0)))," ", INDEX(גיליון3!$U$13:$X$27,MATCH('דיווח פרטני'!G2011,גיליון3!$T$13:$T$27,0),MATCH('דיווח פרטני'!C2011,גיליון3!$U$12:$X$12,0)))</f>
        <v xml:space="preserve"> </v>
      </c>
      <c r="I2011" s="866"/>
      <c r="J2011" s="866"/>
      <c r="K2011" s="905"/>
    </row>
    <row r="2012" spans="1:11" ht="19" thickBot="1" x14ac:dyDescent="0.5">
      <c r="A2012" s="866"/>
      <c r="B2012" s="866"/>
      <c r="C2012" s="866"/>
      <c r="D2012" s="866"/>
      <c r="E2012" s="867"/>
      <c r="F2012" s="866"/>
      <c r="G2012" s="866"/>
      <c r="H2012" s="869" t="str">
        <f t="array" ref="H2012">IF(ISERROR(INDEX(גיליון3!$U$13:$X$27,MATCH('דיווח פרטני'!G2012,גיליון3!$T$13:$T$27,0),MATCH('דיווח פרטני'!C2012,גיליון3!$U$12:$X$12,0)))," ", INDEX(גיליון3!$U$13:$X$27,MATCH('דיווח פרטני'!G2012,גיליון3!$T$13:$T$27,0),MATCH('דיווח פרטני'!C2012,גיליון3!$U$12:$X$12,0)))</f>
        <v xml:space="preserve"> </v>
      </c>
      <c r="I2012" s="866"/>
      <c r="J2012" s="866"/>
      <c r="K2012" s="905"/>
    </row>
    <row r="2013" spans="1:11" ht="19" thickBot="1" x14ac:dyDescent="0.5">
      <c r="A2013" s="866"/>
      <c r="B2013" s="866"/>
      <c r="C2013" s="866"/>
      <c r="D2013" s="866"/>
      <c r="E2013" s="867"/>
      <c r="F2013" s="866"/>
      <c r="G2013" s="866"/>
      <c r="H2013" s="869" t="str">
        <f t="array" ref="H2013">IF(ISERROR(INDEX(גיליון3!$U$13:$X$27,MATCH('דיווח פרטני'!G2013,גיליון3!$T$13:$T$27,0),MATCH('דיווח פרטני'!C2013,גיליון3!$U$12:$X$12,0)))," ", INDEX(גיליון3!$U$13:$X$27,MATCH('דיווח פרטני'!G2013,גיליון3!$T$13:$T$27,0),MATCH('דיווח פרטני'!C2013,גיליון3!$U$12:$X$12,0)))</f>
        <v xml:space="preserve"> </v>
      </c>
      <c r="I2013" s="866"/>
      <c r="J2013" s="866"/>
      <c r="K2013" s="905"/>
    </row>
    <row r="2014" spans="1:11" ht="19" thickBot="1" x14ac:dyDescent="0.5">
      <c r="A2014" s="866"/>
      <c r="B2014" s="866"/>
      <c r="C2014" s="866"/>
      <c r="D2014" s="866"/>
      <c r="E2014" s="867"/>
      <c r="F2014" s="866"/>
      <c r="G2014" s="866"/>
      <c r="H2014" s="869" t="str">
        <f t="array" ref="H2014">IF(ISERROR(INDEX(גיליון3!$U$13:$X$27,MATCH('דיווח פרטני'!G2014,גיליון3!$T$13:$T$27,0),MATCH('דיווח פרטני'!C2014,גיליון3!$U$12:$X$12,0)))," ", INDEX(גיליון3!$U$13:$X$27,MATCH('דיווח פרטני'!G2014,גיליון3!$T$13:$T$27,0),MATCH('דיווח פרטני'!C2014,גיליון3!$U$12:$X$12,0)))</f>
        <v xml:space="preserve"> </v>
      </c>
      <c r="I2014" s="866"/>
      <c r="J2014" s="866"/>
      <c r="K2014" s="905"/>
    </row>
    <row r="2015" spans="1:11" ht="19" thickBot="1" x14ac:dyDescent="0.5">
      <c r="A2015" s="866"/>
      <c r="B2015" s="866"/>
      <c r="C2015" s="866"/>
      <c r="D2015" s="866"/>
      <c r="E2015" s="867"/>
      <c r="F2015" s="866"/>
      <c r="G2015" s="866"/>
      <c r="H2015" s="869" t="str">
        <f t="array" ref="H2015">IF(ISERROR(INDEX(גיליון3!$U$13:$X$27,MATCH('דיווח פרטני'!G2015,גיליון3!$T$13:$T$27,0),MATCH('דיווח פרטני'!C2015,גיליון3!$U$12:$X$12,0)))," ", INDEX(גיליון3!$U$13:$X$27,MATCH('דיווח פרטני'!G2015,גיליון3!$T$13:$T$27,0),MATCH('דיווח פרטני'!C2015,גיליון3!$U$12:$X$12,0)))</f>
        <v xml:space="preserve"> </v>
      </c>
      <c r="I2015" s="866"/>
      <c r="J2015" s="866"/>
      <c r="K2015" s="905"/>
    </row>
    <row r="2016" spans="1:11" ht="19" thickBot="1" x14ac:dyDescent="0.5">
      <c r="A2016" s="866"/>
      <c r="B2016" s="866"/>
      <c r="C2016" s="866"/>
      <c r="D2016" s="866"/>
      <c r="E2016" s="867"/>
      <c r="F2016" s="866"/>
      <c r="G2016" s="866"/>
      <c r="H2016" s="869" t="str">
        <f t="array" ref="H2016">IF(ISERROR(INDEX(גיליון3!$U$13:$X$27,MATCH('דיווח פרטני'!G2016,גיליון3!$T$13:$T$27,0),MATCH('דיווח פרטני'!C2016,גיליון3!$U$12:$X$12,0)))," ", INDEX(גיליון3!$U$13:$X$27,MATCH('דיווח פרטני'!G2016,גיליון3!$T$13:$T$27,0),MATCH('דיווח פרטני'!C2016,גיליון3!$U$12:$X$12,0)))</f>
        <v xml:space="preserve"> </v>
      </c>
      <c r="I2016" s="866"/>
      <c r="J2016" s="866"/>
      <c r="K2016" s="905"/>
    </row>
    <row r="2017" spans="1:11" ht="19" thickBot="1" x14ac:dyDescent="0.5">
      <c r="A2017" s="866"/>
      <c r="B2017" s="866"/>
      <c r="C2017" s="866"/>
      <c r="D2017" s="866"/>
      <c r="E2017" s="867"/>
      <c r="F2017" s="866"/>
      <c r="G2017" s="866"/>
      <c r="H2017" s="869" t="str">
        <f t="array" ref="H2017">IF(ISERROR(INDEX(גיליון3!$U$13:$X$27,MATCH('דיווח פרטני'!G2017,גיליון3!$T$13:$T$27,0),MATCH('דיווח פרטני'!C2017,גיליון3!$U$12:$X$12,0)))," ", INDEX(גיליון3!$U$13:$X$27,MATCH('דיווח פרטני'!G2017,גיליון3!$T$13:$T$27,0),MATCH('דיווח פרטני'!C2017,גיליון3!$U$12:$X$12,0)))</f>
        <v xml:space="preserve"> </v>
      </c>
      <c r="I2017" s="866"/>
      <c r="J2017" s="866"/>
      <c r="K2017" s="905"/>
    </row>
    <row r="2018" spans="1:11" ht="19" thickBot="1" x14ac:dyDescent="0.5">
      <c r="A2018" s="866"/>
      <c r="B2018" s="866"/>
      <c r="C2018" s="866"/>
      <c r="D2018" s="866"/>
      <c r="E2018" s="867"/>
      <c r="F2018" s="866"/>
      <c r="G2018" s="866"/>
      <c r="H2018" s="869" t="str">
        <f t="array" ref="H2018">IF(ISERROR(INDEX(גיליון3!$U$13:$X$27,MATCH('דיווח פרטני'!G2018,גיליון3!$T$13:$T$27,0),MATCH('דיווח פרטני'!C2018,גיליון3!$U$12:$X$12,0)))," ", INDEX(גיליון3!$U$13:$X$27,MATCH('דיווח פרטני'!G2018,גיליון3!$T$13:$T$27,0),MATCH('דיווח פרטני'!C2018,גיליון3!$U$12:$X$12,0)))</f>
        <v xml:space="preserve"> </v>
      </c>
      <c r="I2018" s="866"/>
      <c r="J2018" s="866"/>
      <c r="K2018" s="905"/>
    </row>
    <row r="2019" spans="1:11" ht="19" thickBot="1" x14ac:dyDescent="0.5">
      <c r="A2019" s="866"/>
      <c r="B2019" s="866"/>
      <c r="C2019" s="866"/>
      <c r="D2019" s="866"/>
      <c r="E2019" s="867"/>
      <c r="F2019" s="866"/>
      <c r="G2019" s="866"/>
      <c r="H2019" s="869" t="str">
        <f t="array" ref="H2019">IF(ISERROR(INDEX(גיליון3!$U$13:$X$27,MATCH('דיווח פרטני'!G2019,גיליון3!$T$13:$T$27,0),MATCH('דיווח פרטני'!C2019,גיליון3!$U$12:$X$12,0)))," ", INDEX(גיליון3!$U$13:$X$27,MATCH('דיווח פרטני'!G2019,גיליון3!$T$13:$T$27,0),MATCH('דיווח פרטני'!C2019,גיליון3!$U$12:$X$12,0)))</f>
        <v xml:space="preserve"> </v>
      </c>
      <c r="I2019" s="866"/>
      <c r="J2019" s="866"/>
      <c r="K2019" s="905"/>
    </row>
    <row r="2020" spans="1:11" ht="19" thickBot="1" x14ac:dyDescent="0.5">
      <c r="A2020" s="866"/>
      <c r="B2020" s="866"/>
      <c r="C2020" s="866"/>
      <c r="D2020" s="866"/>
      <c r="E2020" s="867"/>
      <c r="F2020" s="866"/>
      <c r="G2020" s="866"/>
      <c r="H2020" s="869" t="str">
        <f t="array" ref="H2020">IF(ISERROR(INDEX(גיליון3!$U$13:$X$27,MATCH('דיווח פרטני'!G2020,גיליון3!$T$13:$T$27,0),MATCH('דיווח פרטני'!C2020,גיליון3!$U$12:$X$12,0)))," ", INDEX(גיליון3!$U$13:$X$27,MATCH('דיווח פרטני'!G2020,גיליון3!$T$13:$T$27,0),MATCH('דיווח פרטני'!C2020,גיליון3!$U$12:$X$12,0)))</f>
        <v xml:space="preserve"> </v>
      </c>
      <c r="I2020" s="866"/>
      <c r="J2020" s="866"/>
      <c r="K2020" s="905"/>
    </row>
    <row r="2021" spans="1:11" ht="19" thickBot="1" x14ac:dyDescent="0.5">
      <c r="A2021" s="866"/>
      <c r="B2021" s="866"/>
      <c r="C2021" s="866"/>
      <c r="D2021" s="866"/>
      <c r="E2021" s="867"/>
      <c r="F2021" s="866"/>
      <c r="G2021" s="866"/>
      <c r="H2021" s="869" t="str">
        <f t="array" ref="H2021">IF(ISERROR(INDEX(גיליון3!$U$13:$X$27,MATCH('דיווח פרטני'!G2021,גיליון3!$T$13:$T$27,0),MATCH('דיווח פרטני'!C2021,גיליון3!$U$12:$X$12,0)))," ", INDEX(גיליון3!$U$13:$X$27,MATCH('דיווח פרטני'!G2021,גיליון3!$T$13:$T$27,0),MATCH('דיווח פרטני'!C2021,גיליון3!$U$12:$X$12,0)))</f>
        <v xml:space="preserve"> </v>
      </c>
      <c r="I2021" s="866"/>
      <c r="J2021" s="866"/>
      <c r="K2021" s="905"/>
    </row>
    <row r="2022" spans="1:11" ht="19" thickBot="1" x14ac:dyDescent="0.5">
      <c r="A2022" s="866"/>
      <c r="B2022" s="866"/>
      <c r="C2022" s="866"/>
      <c r="D2022" s="866"/>
      <c r="E2022" s="867"/>
      <c r="F2022" s="866"/>
      <c r="G2022" s="866"/>
      <c r="H2022" s="869" t="str">
        <f t="array" ref="H2022">IF(ISERROR(INDEX(גיליון3!$U$13:$X$27,MATCH('דיווח פרטני'!G2022,גיליון3!$T$13:$T$27,0),MATCH('דיווח פרטני'!C2022,גיליון3!$U$12:$X$12,0)))," ", INDEX(גיליון3!$U$13:$X$27,MATCH('דיווח פרטני'!G2022,גיליון3!$T$13:$T$27,0),MATCH('דיווח פרטני'!C2022,גיליון3!$U$12:$X$12,0)))</f>
        <v xml:space="preserve"> </v>
      </c>
      <c r="I2022" s="866"/>
      <c r="J2022" s="866"/>
      <c r="K2022" s="905"/>
    </row>
    <row r="2023" spans="1:11" ht="19" thickBot="1" x14ac:dyDescent="0.5">
      <c r="A2023" s="866"/>
      <c r="B2023" s="866"/>
      <c r="C2023" s="866"/>
      <c r="D2023" s="866"/>
      <c r="E2023" s="867"/>
      <c r="F2023" s="866"/>
      <c r="G2023" s="866"/>
      <c r="H2023" s="869" t="str">
        <f t="array" ref="H2023">IF(ISERROR(INDEX(גיליון3!$U$13:$X$27,MATCH('דיווח פרטני'!G2023,גיליון3!$T$13:$T$27,0),MATCH('דיווח פרטני'!C2023,גיליון3!$U$12:$X$12,0)))," ", INDEX(גיליון3!$U$13:$X$27,MATCH('דיווח פרטני'!G2023,גיליון3!$T$13:$T$27,0),MATCH('דיווח פרטני'!C2023,גיליון3!$U$12:$X$12,0)))</f>
        <v xml:space="preserve"> </v>
      </c>
      <c r="I2023" s="866"/>
      <c r="J2023" s="866"/>
      <c r="K2023" s="905"/>
    </row>
    <row r="2024" spans="1:11" ht="19" thickBot="1" x14ac:dyDescent="0.5">
      <c r="A2024" s="866"/>
      <c r="B2024" s="866"/>
      <c r="C2024" s="866"/>
      <c r="D2024" s="866"/>
      <c r="E2024" s="867"/>
      <c r="F2024" s="866"/>
      <c r="G2024" s="866"/>
      <c r="H2024" s="869" t="str">
        <f t="array" ref="H2024">IF(ISERROR(INDEX(גיליון3!$U$13:$X$27,MATCH('דיווח פרטני'!G2024,גיליון3!$T$13:$T$27,0),MATCH('דיווח פרטני'!C2024,גיליון3!$U$12:$X$12,0)))," ", INDEX(גיליון3!$U$13:$X$27,MATCH('דיווח פרטני'!G2024,גיליון3!$T$13:$T$27,0),MATCH('דיווח פרטני'!C2024,גיליון3!$U$12:$X$12,0)))</f>
        <v xml:space="preserve"> </v>
      </c>
      <c r="I2024" s="866"/>
      <c r="J2024" s="866"/>
      <c r="K2024" s="905"/>
    </row>
    <row r="2025" spans="1:11" ht="19" thickBot="1" x14ac:dyDescent="0.5">
      <c r="A2025" s="866"/>
      <c r="B2025" s="866"/>
      <c r="C2025" s="866"/>
      <c r="D2025" s="866"/>
      <c r="E2025" s="867"/>
      <c r="F2025" s="866"/>
      <c r="G2025" s="866"/>
      <c r="H2025" s="869" t="str">
        <f t="array" ref="H2025">IF(ISERROR(INDEX(גיליון3!$U$13:$X$27,MATCH('דיווח פרטני'!G2025,גיליון3!$T$13:$T$27,0),MATCH('דיווח פרטני'!C2025,גיליון3!$U$12:$X$12,0)))," ", INDEX(גיליון3!$U$13:$X$27,MATCH('דיווח פרטני'!G2025,גיליון3!$T$13:$T$27,0),MATCH('דיווח פרטני'!C2025,גיליון3!$U$12:$X$12,0)))</f>
        <v xml:space="preserve"> </v>
      </c>
      <c r="I2025" s="866"/>
      <c r="J2025" s="866"/>
      <c r="K2025" s="905"/>
    </row>
    <row r="2026" spans="1:11" ht="19" thickBot="1" x14ac:dyDescent="0.5">
      <c r="A2026" s="866"/>
      <c r="B2026" s="866"/>
      <c r="C2026" s="866"/>
      <c r="D2026" s="866"/>
      <c r="E2026" s="867"/>
      <c r="F2026" s="866"/>
      <c r="G2026" s="866"/>
      <c r="H2026" s="869" t="str">
        <f t="array" ref="H2026">IF(ISERROR(INDEX(גיליון3!$U$13:$X$27,MATCH('דיווח פרטני'!G2026,גיליון3!$T$13:$T$27,0),MATCH('דיווח פרטני'!C2026,גיליון3!$U$12:$X$12,0)))," ", INDEX(גיליון3!$U$13:$X$27,MATCH('דיווח פרטני'!G2026,גיליון3!$T$13:$T$27,0),MATCH('דיווח פרטני'!C2026,גיליון3!$U$12:$X$12,0)))</f>
        <v xml:space="preserve"> </v>
      </c>
      <c r="I2026" s="866"/>
      <c r="J2026" s="866"/>
      <c r="K2026" s="905"/>
    </row>
    <row r="2027" spans="1:11" ht="19" thickBot="1" x14ac:dyDescent="0.5">
      <c r="A2027" s="866"/>
      <c r="B2027" s="866"/>
      <c r="C2027" s="866"/>
      <c r="D2027" s="866"/>
      <c r="E2027" s="867"/>
      <c r="F2027" s="866"/>
      <c r="G2027" s="866"/>
      <c r="H2027" s="869" t="str">
        <f t="array" ref="H2027">IF(ISERROR(INDEX(גיליון3!$U$13:$X$27,MATCH('דיווח פרטני'!G2027,גיליון3!$T$13:$T$27,0),MATCH('דיווח פרטני'!C2027,גיליון3!$U$12:$X$12,0)))," ", INDEX(גיליון3!$U$13:$X$27,MATCH('דיווח פרטני'!G2027,גיליון3!$T$13:$T$27,0),MATCH('דיווח פרטני'!C2027,גיליון3!$U$12:$X$12,0)))</f>
        <v xml:space="preserve"> </v>
      </c>
      <c r="I2027" s="866"/>
      <c r="J2027" s="866"/>
      <c r="K2027" s="905"/>
    </row>
    <row r="2028" spans="1:11" ht="19" thickBot="1" x14ac:dyDescent="0.5">
      <c r="A2028" s="866"/>
      <c r="B2028" s="866"/>
      <c r="C2028" s="866"/>
      <c r="D2028" s="866"/>
      <c r="E2028" s="867"/>
      <c r="F2028" s="866"/>
      <c r="G2028" s="866"/>
      <c r="H2028" s="869" t="str">
        <f t="array" ref="H2028">IF(ISERROR(INDEX(גיליון3!$U$13:$X$27,MATCH('דיווח פרטני'!G2028,גיליון3!$T$13:$T$27,0),MATCH('דיווח פרטני'!C2028,גיליון3!$U$12:$X$12,0)))," ", INDEX(גיליון3!$U$13:$X$27,MATCH('דיווח פרטני'!G2028,גיליון3!$T$13:$T$27,0),MATCH('דיווח פרטני'!C2028,גיליון3!$U$12:$X$12,0)))</f>
        <v xml:space="preserve"> </v>
      </c>
      <c r="I2028" s="866"/>
      <c r="J2028" s="866"/>
      <c r="K2028" s="905"/>
    </row>
    <row r="2029" spans="1:11" ht="19" thickBot="1" x14ac:dyDescent="0.5">
      <c r="A2029" s="866"/>
      <c r="B2029" s="866"/>
      <c r="C2029" s="866"/>
      <c r="D2029" s="866"/>
      <c r="E2029" s="867"/>
      <c r="F2029" s="866"/>
      <c r="G2029" s="866"/>
      <c r="H2029" s="869" t="str">
        <f t="array" ref="H2029">IF(ISERROR(INDEX(גיליון3!$U$13:$X$27,MATCH('דיווח פרטני'!G2029,גיליון3!$T$13:$T$27,0),MATCH('דיווח פרטני'!C2029,גיליון3!$U$12:$X$12,0)))," ", INDEX(גיליון3!$U$13:$X$27,MATCH('דיווח פרטני'!G2029,גיליון3!$T$13:$T$27,0),MATCH('דיווח פרטני'!C2029,גיליון3!$U$12:$X$12,0)))</f>
        <v xml:space="preserve"> </v>
      </c>
      <c r="I2029" s="866"/>
      <c r="J2029" s="866"/>
      <c r="K2029" s="905"/>
    </row>
    <row r="2030" spans="1:11" ht="19" thickBot="1" x14ac:dyDescent="0.5">
      <c r="A2030" s="866"/>
      <c r="B2030" s="866"/>
      <c r="C2030" s="866"/>
      <c r="D2030" s="866"/>
      <c r="E2030" s="867"/>
      <c r="F2030" s="866"/>
      <c r="G2030" s="866"/>
      <c r="H2030" s="869" t="str">
        <f t="array" ref="H2030">IF(ISERROR(INDEX(גיליון3!$U$13:$X$27,MATCH('דיווח פרטני'!G2030,גיליון3!$T$13:$T$27,0),MATCH('דיווח פרטני'!C2030,גיליון3!$U$12:$X$12,0)))," ", INDEX(גיליון3!$U$13:$X$27,MATCH('דיווח פרטני'!G2030,גיליון3!$T$13:$T$27,0),MATCH('דיווח פרטני'!C2030,גיליון3!$U$12:$X$12,0)))</f>
        <v xml:space="preserve"> </v>
      </c>
      <c r="I2030" s="866"/>
      <c r="J2030" s="866"/>
      <c r="K2030" s="905"/>
    </row>
    <row r="2031" spans="1:11" ht="19" thickBot="1" x14ac:dyDescent="0.5">
      <c r="A2031" s="866"/>
      <c r="B2031" s="866"/>
      <c r="C2031" s="866"/>
      <c r="D2031" s="866"/>
      <c r="E2031" s="867"/>
      <c r="F2031" s="866"/>
      <c r="G2031" s="866"/>
      <c r="H2031" s="869" t="str">
        <f t="array" ref="H2031">IF(ISERROR(INDEX(גיליון3!$U$13:$X$27,MATCH('דיווח פרטני'!G2031,גיליון3!$T$13:$T$27,0),MATCH('דיווח פרטני'!C2031,גיליון3!$U$12:$X$12,0)))," ", INDEX(גיליון3!$U$13:$X$27,MATCH('דיווח פרטני'!G2031,גיליון3!$T$13:$T$27,0),MATCH('דיווח פרטני'!C2031,גיליון3!$U$12:$X$12,0)))</f>
        <v xml:space="preserve"> </v>
      </c>
      <c r="I2031" s="866"/>
      <c r="J2031" s="866"/>
      <c r="K2031" s="905"/>
    </row>
    <row r="2032" spans="1:11" ht="19" thickBot="1" x14ac:dyDescent="0.5">
      <c r="A2032" s="866"/>
      <c r="B2032" s="866"/>
      <c r="C2032" s="866"/>
      <c r="D2032" s="866"/>
      <c r="E2032" s="867"/>
      <c r="F2032" s="866"/>
      <c r="G2032" s="866"/>
      <c r="H2032" s="869" t="str">
        <f t="array" ref="H2032">IF(ISERROR(INDEX(גיליון3!$U$13:$X$27,MATCH('דיווח פרטני'!G2032,גיליון3!$T$13:$T$27,0),MATCH('דיווח פרטני'!C2032,גיליון3!$U$12:$X$12,0)))," ", INDEX(גיליון3!$U$13:$X$27,MATCH('דיווח פרטני'!G2032,גיליון3!$T$13:$T$27,0),MATCH('דיווח פרטני'!C2032,גיליון3!$U$12:$X$12,0)))</f>
        <v xml:space="preserve"> </v>
      </c>
      <c r="I2032" s="866"/>
      <c r="J2032" s="866"/>
      <c r="K2032" s="905"/>
    </row>
    <row r="2033" spans="1:11" ht="19" thickBot="1" x14ac:dyDescent="0.5">
      <c r="A2033" s="866"/>
      <c r="B2033" s="866"/>
      <c r="C2033" s="866"/>
      <c r="D2033" s="866"/>
      <c r="E2033" s="867"/>
      <c r="F2033" s="866"/>
      <c r="G2033" s="866"/>
      <c r="H2033" s="869" t="str">
        <f t="array" ref="H2033">IF(ISERROR(INDEX(גיליון3!$U$13:$X$27,MATCH('דיווח פרטני'!G2033,גיליון3!$T$13:$T$27,0),MATCH('דיווח פרטני'!C2033,גיליון3!$U$12:$X$12,0)))," ", INDEX(גיליון3!$U$13:$X$27,MATCH('דיווח פרטני'!G2033,גיליון3!$T$13:$T$27,0),MATCH('דיווח פרטני'!C2033,גיליון3!$U$12:$X$12,0)))</f>
        <v xml:space="preserve"> </v>
      </c>
      <c r="I2033" s="866"/>
      <c r="J2033" s="866"/>
      <c r="K2033" s="905"/>
    </row>
    <row r="2034" spans="1:11" ht="19" thickBot="1" x14ac:dyDescent="0.5">
      <c r="A2034" s="866"/>
      <c r="B2034" s="866"/>
      <c r="C2034" s="866"/>
      <c r="D2034" s="866"/>
      <c r="E2034" s="867"/>
      <c r="F2034" s="866"/>
      <c r="G2034" s="866"/>
      <c r="H2034" s="869" t="str">
        <f t="array" ref="H2034">IF(ISERROR(INDEX(גיליון3!$U$13:$X$27,MATCH('דיווח פרטני'!G2034,גיליון3!$T$13:$T$27,0),MATCH('דיווח פרטני'!C2034,גיליון3!$U$12:$X$12,0)))," ", INDEX(גיליון3!$U$13:$X$27,MATCH('דיווח פרטני'!G2034,גיליון3!$T$13:$T$27,0),MATCH('דיווח פרטני'!C2034,גיליון3!$U$12:$X$12,0)))</f>
        <v xml:space="preserve"> </v>
      </c>
      <c r="I2034" s="866"/>
      <c r="J2034" s="866"/>
      <c r="K2034" s="905"/>
    </row>
    <row r="2035" spans="1:11" ht="19" thickBot="1" x14ac:dyDescent="0.5">
      <c r="A2035" s="866"/>
      <c r="B2035" s="866"/>
      <c r="C2035" s="866"/>
      <c r="D2035" s="866"/>
      <c r="E2035" s="867"/>
      <c r="F2035" s="866"/>
      <c r="G2035" s="866"/>
      <c r="H2035" s="869" t="str">
        <f t="array" ref="H2035">IF(ISERROR(INDEX(גיליון3!$U$13:$X$27,MATCH('דיווח פרטני'!G2035,גיליון3!$T$13:$T$27,0),MATCH('דיווח פרטני'!C2035,גיליון3!$U$12:$X$12,0)))," ", INDEX(גיליון3!$U$13:$X$27,MATCH('דיווח פרטני'!G2035,גיליון3!$T$13:$T$27,0),MATCH('דיווח פרטני'!C2035,גיליון3!$U$12:$X$12,0)))</f>
        <v xml:space="preserve"> </v>
      </c>
      <c r="I2035" s="866"/>
      <c r="J2035" s="866"/>
      <c r="K2035" s="905"/>
    </row>
    <row r="2036" spans="1:11" ht="19" thickBot="1" x14ac:dyDescent="0.5">
      <c r="A2036" s="866"/>
      <c r="B2036" s="866"/>
      <c r="C2036" s="866"/>
      <c r="D2036" s="866"/>
      <c r="E2036" s="867"/>
      <c r="F2036" s="866"/>
      <c r="G2036" s="866"/>
      <c r="H2036" s="869" t="str">
        <f t="array" ref="H2036">IF(ISERROR(INDEX(גיליון3!$U$13:$X$27,MATCH('דיווח פרטני'!G2036,גיליון3!$T$13:$T$27,0),MATCH('דיווח פרטני'!C2036,גיליון3!$U$12:$X$12,0)))," ", INDEX(גיליון3!$U$13:$X$27,MATCH('דיווח פרטני'!G2036,גיליון3!$T$13:$T$27,0),MATCH('דיווח פרטני'!C2036,גיליון3!$U$12:$X$12,0)))</f>
        <v xml:space="preserve"> </v>
      </c>
      <c r="I2036" s="866"/>
      <c r="J2036" s="866"/>
      <c r="K2036" s="905"/>
    </row>
    <row r="2037" spans="1:11" ht="19" thickBot="1" x14ac:dyDescent="0.5">
      <c r="A2037" s="866"/>
      <c r="B2037" s="866"/>
      <c r="C2037" s="866"/>
      <c r="D2037" s="866"/>
      <c r="E2037" s="867"/>
      <c r="F2037" s="866"/>
      <c r="G2037" s="866"/>
      <c r="H2037" s="869" t="str">
        <f t="array" ref="H2037">IF(ISERROR(INDEX(גיליון3!$U$13:$X$27,MATCH('דיווח פרטני'!G2037,גיליון3!$T$13:$T$27,0),MATCH('דיווח פרטני'!C2037,גיליון3!$U$12:$X$12,0)))," ", INDEX(גיליון3!$U$13:$X$27,MATCH('דיווח פרטני'!G2037,גיליון3!$T$13:$T$27,0),MATCH('דיווח פרטני'!C2037,גיליון3!$U$12:$X$12,0)))</f>
        <v xml:space="preserve"> </v>
      </c>
      <c r="I2037" s="866"/>
      <c r="J2037" s="866"/>
      <c r="K2037" s="905"/>
    </row>
    <row r="2038" spans="1:11" ht="19" thickBot="1" x14ac:dyDescent="0.5">
      <c r="A2038" s="866"/>
      <c r="B2038" s="866"/>
      <c r="C2038" s="866"/>
      <c r="D2038" s="866"/>
      <c r="E2038" s="867"/>
      <c r="F2038" s="866"/>
      <c r="G2038" s="866"/>
      <c r="H2038" s="869" t="str">
        <f t="array" ref="H2038">IF(ISERROR(INDEX(גיליון3!$U$13:$X$27,MATCH('דיווח פרטני'!G2038,גיליון3!$T$13:$T$27,0),MATCH('דיווח פרטני'!C2038,גיליון3!$U$12:$X$12,0)))," ", INDEX(גיליון3!$U$13:$X$27,MATCH('דיווח פרטני'!G2038,גיליון3!$T$13:$T$27,0),MATCH('דיווח פרטני'!C2038,גיליון3!$U$12:$X$12,0)))</f>
        <v xml:space="preserve"> </v>
      </c>
      <c r="I2038" s="866"/>
      <c r="J2038" s="866"/>
      <c r="K2038" s="905"/>
    </row>
    <row r="2039" spans="1:11" ht="19" thickBot="1" x14ac:dyDescent="0.5">
      <c r="A2039" s="866"/>
      <c r="B2039" s="866"/>
      <c r="C2039" s="866"/>
      <c r="D2039" s="866"/>
      <c r="E2039" s="867"/>
      <c r="F2039" s="866"/>
      <c r="G2039" s="866"/>
      <c r="H2039" s="869" t="str">
        <f t="array" ref="H2039">IF(ISERROR(INDEX(גיליון3!$U$13:$X$27,MATCH('דיווח פרטני'!G2039,גיליון3!$T$13:$T$27,0),MATCH('דיווח פרטני'!C2039,גיליון3!$U$12:$X$12,0)))," ", INDEX(גיליון3!$U$13:$X$27,MATCH('דיווח פרטני'!G2039,גיליון3!$T$13:$T$27,0),MATCH('דיווח פרטני'!C2039,גיליון3!$U$12:$X$12,0)))</f>
        <v xml:space="preserve"> </v>
      </c>
      <c r="I2039" s="866"/>
      <c r="J2039" s="866"/>
      <c r="K2039" s="905"/>
    </row>
    <row r="2040" spans="1:11" ht="19" thickBot="1" x14ac:dyDescent="0.5">
      <c r="A2040" s="866"/>
      <c r="B2040" s="866"/>
      <c r="C2040" s="866"/>
      <c r="D2040" s="866"/>
      <c r="E2040" s="867"/>
      <c r="F2040" s="866"/>
      <c r="G2040" s="866"/>
      <c r="H2040" s="869" t="str">
        <f t="array" ref="H2040">IF(ISERROR(INDEX(גיליון3!$U$13:$X$27,MATCH('דיווח פרטני'!G2040,גיליון3!$T$13:$T$27,0),MATCH('דיווח פרטני'!C2040,גיליון3!$U$12:$X$12,0)))," ", INDEX(גיליון3!$U$13:$X$27,MATCH('דיווח פרטני'!G2040,גיליון3!$T$13:$T$27,0),MATCH('דיווח פרטני'!C2040,גיליון3!$U$12:$X$12,0)))</f>
        <v xml:space="preserve"> </v>
      </c>
      <c r="I2040" s="866"/>
      <c r="J2040" s="866"/>
      <c r="K2040" s="905"/>
    </row>
    <row r="2041" spans="1:11" ht="19" thickBot="1" x14ac:dyDescent="0.5">
      <c r="A2041" s="866"/>
      <c r="B2041" s="866"/>
      <c r="C2041" s="866"/>
      <c r="D2041" s="866"/>
      <c r="E2041" s="867"/>
      <c r="F2041" s="866"/>
      <c r="G2041" s="866"/>
      <c r="H2041" s="869" t="str">
        <f t="array" ref="H2041">IF(ISERROR(INDEX(גיליון3!$U$13:$X$27,MATCH('דיווח פרטני'!G2041,גיליון3!$T$13:$T$27,0),MATCH('דיווח פרטני'!C2041,גיליון3!$U$12:$X$12,0)))," ", INDEX(גיליון3!$U$13:$X$27,MATCH('דיווח פרטני'!G2041,גיליון3!$T$13:$T$27,0),MATCH('דיווח פרטני'!C2041,גיליון3!$U$12:$X$12,0)))</f>
        <v xml:space="preserve"> </v>
      </c>
      <c r="I2041" s="866"/>
      <c r="J2041" s="866"/>
      <c r="K2041" s="905"/>
    </row>
    <row r="2042" spans="1:11" ht="19" thickBot="1" x14ac:dyDescent="0.5">
      <c r="A2042" s="866"/>
      <c r="B2042" s="866"/>
      <c r="C2042" s="866"/>
      <c r="D2042" s="866"/>
      <c r="E2042" s="867"/>
      <c r="F2042" s="866"/>
      <c r="G2042" s="866"/>
      <c r="H2042" s="869" t="str">
        <f t="array" ref="H2042">IF(ISERROR(INDEX(גיליון3!$U$13:$X$27,MATCH('דיווח פרטני'!G2042,גיליון3!$T$13:$T$27,0),MATCH('דיווח פרטני'!C2042,גיליון3!$U$12:$X$12,0)))," ", INDEX(גיליון3!$U$13:$X$27,MATCH('דיווח פרטני'!G2042,גיליון3!$T$13:$T$27,0),MATCH('דיווח פרטני'!C2042,גיליון3!$U$12:$X$12,0)))</f>
        <v xml:space="preserve"> </v>
      </c>
      <c r="I2042" s="866"/>
      <c r="J2042" s="866"/>
      <c r="K2042" s="905"/>
    </row>
    <row r="2043" spans="1:11" ht="19" thickBot="1" x14ac:dyDescent="0.5">
      <c r="A2043" s="866"/>
      <c r="B2043" s="866"/>
      <c r="C2043" s="866"/>
      <c r="D2043" s="866"/>
      <c r="E2043" s="867"/>
      <c r="F2043" s="866"/>
      <c r="G2043" s="866"/>
      <c r="H2043" s="869" t="str">
        <f t="array" ref="H2043">IF(ISERROR(INDEX(גיליון3!$U$13:$X$27,MATCH('דיווח פרטני'!G2043,גיליון3!$T$13:$T$27,0),MATCH('דיווח פרטני'!C2043,גיליון3!$U$12:$X$12,0)))," ", INDEX(גיליון3!$U$13:$X$27,MATCH('דיווח פרטני'!G2043,גיליון3!$T$13:$T$27,0),MATCH('דיווח פרטני'!C2043,גיליון3!$U$12:$X$12,0)))</f>
        <v xml:space="preserve"> </v>
      </c>
      <c r="I2043" s="866"/>
      <c r="J2043" s="866"/>
      <c r="K2043" s="905"/>
    </row>
    <row r="2044" spans="1:11" ht="19" thickBot="1" x14ac:dyDescent="0.5">
      <c r="A2044" s="866"/>
      <c r="B2044" s="866"/>
      <c r="C2044" s="866"/>
      <c r="D2044" s="866"/>
      <c r="E2044" s="867"/>
      <c r="F2044" s="866"/>
      <c r="G2044" s="866"/>
      <c r="H2044" s="869" t="str">
        <f t="array" ref="H2044">IF(ISERROR(INDEX(גיליון3!$U$13:$X$27,MATCH('דיווח פרטני'!G2044,גיליון3!$T$13:$T$27,0),MATCH('דיווח פרטני'!C2044,גיליון3!$U$12:$X$12,0)))," ", INDEX(גיליון3!$U$13:$X$27,MATCH('דיווח פרטני'!G2044,גיליון3!$T$13:$T$27,0),MATCH('דיווח פרטני'!C2044,גיליון3!$U$12:$X$12,0)))</f>
        <v xml:space="preserve"> </v>
      </c>
      <c r="I2044" s="866"/>
      <c r="J2044" s="866"/>
      <c r="K2044" s="905"/>
    </row>
    <row r="2045" spans="1:11" ht="19" thickBot="1" x14ac:dyDescent="0.5">
      <c r="A2045" s="866"/>
      <c r="B2045" s="866"/>
      <c r="C2045" s="866"/>
      <c r="D2045" s="866"/>
      <c r="E2045" s="867"/>
      <c r="F2045" s="866"/>
      <c r="G2045" s="866"/>
      <c r="H2045" s="869" t="str">
        <f t="array" ref="H2045">IF(ISERROR(INDEX(גיליון3!$U$13:$X$27,MATCH('דיווח פרטני'!G2045,גיליון3!$T$13:$T$27,0),MATCH('דיווח פרטני'!C2045,גיליון3!$U$12:$X$12,0)))," ", INDEX(גיליון3!$U$13:$X$27,MATCH('דיווח פרטני'!G2045,גיליון3!$T$13:$T$27,0),MATCH('דיווח פרטני'!C2045,גיליון3!$U$12:$X$12,0)))</f>
        <v xml:space="preserve"> </v>
      </c>
      <c r="I2045" s="866"/>
      <c r="J2045" s="866"/>
      <c r="K2045" s="905"/>
    </row>
    <row r="2046" spans="1:11" ht="19" thickBot="1" x14ac:dyDescent="0.5">
      <c r="A2046" s="866"/>
      <c r="B2046" s="866"/>
      <c r="C2046" s="866"/>
      <c r="D2046" s="866"/>
      <c r="E2046" s="867"/>
      <c r="F2046" s="866"/>
      <c r="G2046" s="866"/>
      <c r="H2046" s="869" t="str">
        <f t="array" ref="H2046">IF(ISERROR(INDEX(גיליון3!$U$13:$X$27,MATCH('דיווח פרטני'!G2046,גיליון3!$T$13:$T$27,0),MATCH('דיווח פרטני'!C2046,גיליון3!$U$12:$X$12,0)))," ", INDEX(גיליון3!$U$13:$X$27,MATCH('דיווח פרטני'!G2046,גיליון3!$T$13:$T$27,0),MATCH('דיווח פרטני'!C2046,גיליון3!$U$12:$X$12,0)))</f>
        <v xml:space="preserve"> </v>
      </c>
      <c r="I2046" s="866"/>
      <c r="J2046" s="866"/>
      <c r="K2046" s="905"/>
    </row>
    <row r="2047" spans="1:11" ht="19" thickBot="1" x14ac:dyDescent="0.5">
      <c r="A2047" s="866"/>
      <c r="B2047" s="866"/>
      <c r="C2047" s="866"/>
      <c r="D2047" s="866"/>
      <c r="E2047" s="867"/>
      <c r="F2047" s="866"/>
      <c r="G2047" s="866"/>
      <c r="H2047" s="869" t="str">
        <f t="array" ref="H2047">IF(ISERROR(INDEX(גיליון3!$U$13:$X$27,MATCH('דיווח פרטני'!G2047,גיליון3!$T$13:$T$27,0),MATCH('דיווח פרטני'!C2047,גיליון3!$U$12:$X$12,0)))," ", INDEX(גיליון3!$U$13:$X$27,MATCH('דיווח פרטני'!G2047,גיליון3!$T$13:$T$27,0),MATCH('דיווח פרטני'!C2047,גיליון3!$U$12:$X$12,0)))</f>
        <v xml:space="preserve"> </v>
      </c>
      <c r="I2047" s="866"/>
      <c r="J2047" s="866"/>
      <c r="K2047" s="905"/>
    </row>
    <row r="2048" spans="1:11" ht="19" thickBot="1" x14ac:dyDescent="0.5">
      <c r="A2048" s="866"/>
      <c r="B2048" s="866"/>
      <c r="C2048" s="866"/>
      <c r="D2048" s="866"/>
      <c r="E2048" s="867"/>
      <c r="F2048" s="866"/>
      <c r="G2048" s="866"/>
      <c r="H2048" s="869" t="str">
        <f t="array" ref="H2048">IF(ISERROR(INDEX(גיליון3!$U$13:$X$27,MATCH('דיווח פרטני'!G2048,גיליון3!$T$13:$T$27,0),MATCH('דיווח פרטני'!C2048,גיליון3!$U$12:$X$12,0)))," ", INDEX(גיליון3!$U$13:$X$27,MATCH('דיווח פרטני'!G2048,גיליון3!$T$13:$T$27,0),MATCH('דיווח פרטני'!C2048,גיליון3!$U$12:$X$12,0)))</f>
        <v xml:space="preserve"> </v>
      </c>
      <c r="I2048" s="866"/>
      <c r="J2048" s="866"/>
      <c r="K2048" s="905"/>
    </row>
    <row r="2049" spans="1:11" ht="19" thickBot="1" x14ac:dyDescent="0.5">
      <c r="A2049" s="866"/>
      <c r="B2049" s="866"/>
      <c r="C2049" s="866"/>
      <c r="D2049" s="866"/>
      <c r="E2049" s="867"/>
      <c r="F2049" s="866"/>
      <c r="G2049" s="866"/>
      <c r="H2049" s="869" t="str">
        <f t="array" ref="H2049">IF(ISERROR(INDEX(גיליון3!$U$13:$X$27,MATCH('דיווח פרטני'!G2049,גיליון3!$T$13:$T$27,0),MATCH('דיווח פרטני'!C2049,גיליון3!$U$12:$X$12,0)))," ", INDEX(גיליון3!$U$13:$X$27,MATCH('דיווח פרטני'!G2049,גיליון3!$T$13:$T$27,0),MATCH('דיווח פרטני'!C2049,גיליון3!$U$12:$X$12,0)))</f>
        <v xml:space="preserve"> </v>
      </c>
      <c r="I2049" s="866"/>
      <c r="J2049" s="866"/>
      <c r="K2049" s="905"/>
    </row>
    <row r="2050" spans="1:11" ht="19" thickBot="1" x14ac:dyDescent="0.5">
      <c r="A2050" s="866"/>
      <c r="B2050" s="866"/>
      <c r="C2050" s="866"/>
      <c r="D2050" s="866"/>
      <c r="E2050" s="867"/>
      <c r="F2050" s="866"/>
      <c r="G2050" s="866"/>
      <c r="H2050" s="869" t="str">
        <f t="array" ref="H2050">IF(ISERROR(INDEX(גיליון3!$U$13:$X$27,MATCH('דיווח פרטני'!G2050,גיליון3!$T$13:$T$27,0),MATCH('דיווח פרטני'!C2050,גיליון3!$U$12:$X$12,0)))," ", INDEX(גיליון3!$U$13:$X$27,MATCH('דיווח פרטני'!G2050,גיליון3!$T$13:$T$27,0),MATCH('דיווח פרטני'!C2050,גיליון3!$U$12:$X$12,0)))</f>
        <v xml:space="preserve"> </v>
      </c>
      <c r="I2050" s="866"/>
      <c r="J2050" s="866"/>
      <c r="K2050" s="905"/>
    </row>
    <row r="2051" spans="1:11" ht="19" thickBot="1" x14ac:dyDescent="0.5">
      <c r="A2051" s="866"/>
      <c r="B2051" s="866"/>
      <c r="C2051" s="866"/>
      <c r="D2051" s="866"/>
      <c r="E2051" s="867"/>
      <c r="F2051" s="866"/>
      <c r="G2051" s="866"/>
      <c r="H2051" s="869" t="str">
        <f t="array" ref="H2051">IF(ISERROR(INDEX(גיליון3!$U$13:$X$27,MATCH('דיווח פרטני'!G2051,גיליון3!$T$13:$T$27,0),MATCH('דיווח פרטני'!C2051,גיליון3!$U$12:$X$12,0)))," ", INDEX(גיליון3!$U$13:$X$27,MATCH('דיווח פרטני'!G2051,גיליון3!$T$13:$T$27,0),MATCH('דיווח פרטני'!C2051,גיליון3!$U$12:$X$12,0)))</f>
        <v xml:space="preserve"> </v>
      </c>
      <c r="I2051" s="866"/>
      <c r="J2051" s="866"/>
      <c r="K2051" s="905"/>
    </row>
    <row r="2052" spans="1:11" ht="19" thickBot="1" x14ac:dyDescent="0.5">
      <c r="A2052" s="866"/>
      <c r="B2052" s="866"/>
      <c r="C2052" s="866"/>
      <c r="D2052" s="866"/>
      <c r="E2052" s="867"/>
      <c r="F2052" s="866"/>
      <c r="G2052" s="866"/>
      <c r="H2052" s="869" t="str">
        <f t="array" ref="H2052">IF(ISERROR(INDEX(גיליון3!$U$13:$X$27,MATCH('דיווח פרטני'!G2052,גיליון3!$T$13:$T$27,0),MATCH('דיווח פרטני'!C2052,גיליון3!$U$12:$X$12,0)))," ", INDEX(גיליון3!$U$13:$X$27,MATCH('דיווח פרטני'!G2052,גיליון3!$T$13:$T$27,0),MATCH('דיווח פרטני'!C2052,גיליון3!$U$12:$X$12,0)))</f>
        <v xml:space="preserve"> </v>
      </c>
      <c r="I2052" s="866"/>
      <c r="J2052" s="866"/>
      <c r="K2052" s="905"/>
    </row>
    <row r="2053" spans="1:11" ht="19" thickBot="1" x14ac:dyDescent="0.5">
      <c r="A2053" s="866"/>
      <c r="B2053" s="866"/>
      <c r="C2053" s="866"/>
      <c r="D2053" s="866"/>
      <c r="E2053" s="867"/>
      <c r="F2053" s="866"/>
      <c r="G2053" s="866"/>
      <c r="H2053" s="869" t="str">
        <f t="array" ref="H2053">IF(ISERROR(INDEX(גיליון3!$U$13:$X$27,MATCH('דיווח פרטני'!G2053,גיליון3!$T$13:$T$27,0),MATCH('דיווח פרטני'!C2053,גיליון3!$U$12:$X$12,0)))," ", INDEX(גיליון3!$U$13:$X$27,MATCH('דיווח פרטני'!G2053,גיליון3!$T$13:$T$27,0),MATCH('דיווח פרטני'!C2053,גיליון3!$U$12:$X$12,0)))</f>
        <v xml:space="preserve"> </v>
      </c>
      <c r="I2053" s="866"/>
      <c r="J2053" s="866"/>
      <c r="K2053" s="905"/>
    </row>
    <row r="2054" spans="1:11" ht="19" thickBot="1" x14ac:dyDescent="0.5">
      <c r="A2054" s="866"/>
      <c r="B2054" s="866"/>
      <c r="C2054" s="866"/>
      <c r="D2054" s="866"/>
      <c r="E2054" s="867"/>
      <c r="F2054" s="866"/>
      <c r="G2054" s="866"/>
      <c r="H2054" s="869" t="str">
        <f t="array" ref="H2054">IF(ISERROR(INDEX(גיליון3!$U$13:$X$27,MATCH('דיווח פרטני'!G2054,גיליון3!$T$13:$T$27,0),MATCH('דיווח פרטני'!C2054,גיליון3!$U$12:$X$12,0)))," ", INDEX(גיליון3!$U$13:$X$27,MATCH('דיווח פרטני'!G2054,גיליון3!$T$13:$T$27,0),MATCH('דיווח פרטני'!C2054,גיליון3!$U$12:$X$12,0)))</f>
        <v xml:space="preserve"> </v>
      </c>
      <c r="I2054" s="866"/>
      <c r="J2054" s="866"/>
      <c r="K2054" s="905"/>
    </row>
    <row r="2055" spans="1:11" ht="19" thickBot="1" x14ac:dyDescent="0.5">
      <c r="A2055" s="866"/>
      <c r="B2055" s="866"/>
      <c r="C2055" s="866"/>
      <c r="D2055" s="866"/>
      <c r="E2055" s="867"/>
      <c r="F2055" s="866"/>
      <c r="G2055" s="866"/>
      <c r="H2055" s="869" t="str">
        <f t="array" ref="H2055">IF(ISERROR(INDEX(גיליון3!$U$13:$X$27,MATCH('דיווח פרטני'!G2055,גיליון3!$T$13:$T$27,0),MATCH('דיווח פרטני'!C2055,גיליון3!$U$12:$X$12,0)))," ", INDEX(גיליון3!$U$13:$X$27,MATCH('דיווח פרטני'!G2055,גיליון3!$T$13:$T$27,0),MATCH('דיווח פרטני'!C2055,גיליון3!$U$12:$X$12,0)))</f>
        <v xml:space="preserve"> </v>
      </c>
      <c r="I2055" s="866"/>
      <c r="J2055" s="866"/>
      <c r="K2055" s="905"/>
    </row>
    <row r="2056" spans="1:11" ht="19" thickBot="1" x14ac:dyDescent="0.5">
      <c r="A2056" s="866"/>
      <c r="B2056" s="866"/>
      <c r="C2056" s="866"/>
      <c r="D2056" s="866"/>
      <c r="E2056" s="867"/>
      <c r="F2056" s="866"/>
      <c r="G2056" s="866"/>
      <c r="H2056" s="869" t="str">
        <f t="array" ref="H2056">IF(ISERROR(INDEX(גיליון3!$U$13:$X$27,MATCH('דיווח פרטני'!G2056,גיליון3!$T$13:$T$27,0),MATCH('דיווח פרטני'!C2056,גיליון3!$U$12:$X$12,0)))," ", INDEX(גיליון3!$U$13:$X$27,MATCH('דיווח פרטני'!G2056,גיליון3!$T$13:$T$27,0),MATCH('דיווח פרטני'!C2056,גיליון3!$U$12:$X$12,0)))</f>
        <v xml:space="preserve"> </v>
      </c>
      <c r="I2056" s="866"/>
      <c r="J2056" s="866"/>
      <c r="K2056" s="905"/>
    </row>
    <row r="2057" spans="1:11" ht="19" thickBot="1" x14ac:dyDescent="0.5">
      <c r="A2057" s="866"/>
      <c r="B2057" s="866"/>
      <c r="C2057" s="866"/>
      <c r="D2057" s="866"/>
      <c r="E2057" s="867"/>
      <c r="F2057" s="866"/>
      <c r="G2057" s="866"/>
      <c r="H2057" s="869" t="str">
        <f t="array" ref="H2057">IF(ISERROR(INDEX(גיליון3!$U$13:$X$27,MATCH('דיווח פרטני'!G2057,גיליון3!$T$13:$T$27,0),MATCH('דיווח פרטני'!C2057,גיליון3!$U$12:$X$12,0)))," ", INDEX(גיליון3!$U$13:$X$27,MATCH('דיווח פרטני'!G2057,גיליון3!$T$13:$T$27,0),MATCH('דיווח פרטני'!C2057,גיליון3!$U$12:$X$12,0)))</f>
        <v xml:space="preserve"> </v>
      </c>
      <c r="I2057" s="866"/>
      <c r="J2057" s="866"/>
      <c r="K2057" s="905"/>
    </row>
    <row r="2058" spans="1:11" ht="19" thickBot="1" x14ac:dyDescent="0.5">
      <c r="A2058" s="866"/>
      <c r="B2058" s="866"/>
      <c r="C2058" s="866"/>
      <c r="D2058" s="866"/>
      <c r="E2058" s="867"/>
      <c r="F2058" s="866"/>
      <c r="G2058" s="866"/>
      <c r="H2058" s="869" t="str">
        <f t="array" ref="H2058">IF(ISERROR(INDEX(גיליון3!$U$13:$X$27,MATCH('דיווח פרטני'!G2058,גיליון3!$T$13:$T$27,0),MATCH('דיווח פרטני'!C2058,גיליון3!$U$12:$X$12,0)))," ", INDEX(גיליון3!$U$13:$X$27,MATCH('דיווח פרטני'!G2058,גיליון3!$T$13:$T$27,0),MATCH('דיווח פרטני'!C2058,גיליון3!$U$12:$X$12,0)))</f>
        <v xml:space="preserve"> </v>
      </c>
      <c r="I2058" s="866"/>
      <c r="J2058" s="866"/>
      <c r="K2058" s="905"/>
    </row>
    <row r="2059" spans="1:11" ht="19" thickBot="1" x14ac:dyDescent="0.5">
      <c r="A2059" s="866"/>
      <c r="B2059" s="866"/>
      <c r="C2059" s="866"/>
      <c r="D2059" s="866"/>
      <c r="E2059" s="867"/>
      <c r="F2059" s="866"/>
      <c r="G2059" s="866"/>
      <c r="H2059" s="869" t="str">
        <f t="array" ref="H2059">IF(ISERROR(INDEX(גיליון3!$U$13:$X$27,MATCH('דיווח פרטני'!G2059,גיליון3!$T$13:$T$27,0),MATCH('דיווח פרטני'!C2059,גיליון3!$U$12:$X$12,0)))," ", INDEX(גיליון3!$U$13:$X$27,MATCH('דיווח פרטני'!G2059,גיליון3!$T$13:$T$27,0),MATCH('דיווח פרטני'!C2059,גיליון3!$U$12:$X$12,0)))</f>
        <v xml:space="preserve"> </v>
      </c>
      <c r="I2059" s="866"/>
      <c r="J2059" s="866"/>
      <c r="K2059" s="905"/>
    </row>
    <row r="2060" spans="1:11" ht="19" thickBot="1" x14ac:dyDescent="0.5">
      <c r="A2060" s="866"/>
      <c r="B2060" s="866"/>
      <c r="C2060" s="866"/>
      <c r="D2060" s="866"/>
      <c r="E2060" s="867"/>
      <c r="F2060" s="866"/>
      <c r="G2060" s="866"/>
      <c r="H2060" s="869" t="str">
        <f t="array" ref="H2060">IF(ISERROR(INDEX(גיליון3!$U$13:$X$27,MATCH('דיווח פרטני'!G2060,גיליון3!$T$13:$T$27,0),MATCH('דיווח פרטני'!C2060,גיליון3!$U$12:$X$12,0)))," ", INDEX(גיליון3!$U$13:$X$27,MATCH('דיווח פרטני'!G2060,גיליון3!$T$13:$T$27,0),MATCH('דיווח פרטני'!C2060,גיליון3!$U$12:$X$12,0)))</f>
        <v xml:space="preserve"> </v>
      </c>
      <c r="I2060" s="866"/>
      <c r="J2060" s="866"/>
      <c r="K2060" s="905"/>
    </row>
    <row r="2061" spans="1:11" ht="19" thickBot="1" x14ac:dyDescent="0.5">
      <c r="A2061" s="866"/>
      <c r="B2061" s="866"/>
      <c r="C2061" s="866"/>
      <c r="D2061" s="866"/>
      <c r="E2061" s="867"/>
      <c r="F2061" s="866"/>
      <c r="G2061" s="866"/>
      <c r="H2061" s="869" t="str">
        <f t="array" ref="H2061">IF(ISERROR(INDEX(גיליון3!$U$13:$X$27,MATCH('דיווח פרטני'!G2061,גיליון3!$T$13:$T$27,0),MATCH('דיווח פרטני'!C2061,גיליון3!$U$12:$X$12,0)))," ", INDEX(גיליון3!$U$13:$X$27,MATCH('דיווח פרטני'!G2061,גיליון3!$T$13:$T$27,0),MATCH('דיווח פרטני'!C2061,גיליון3!$U$12:$X$12,0)))</f>
        <v xml:space="preserve"> </v>
      </c>
      <c r="I2061" s="866"/>
      <c r="J2061" s="866"/>
      <c r="K2061" s="905"/>
    </row>
    <row r="2062" spans="1:11" ht="19" thickBot="1" x14ac:dyDescent="0.5">
      <c r="A2062" s="866"/>
      <c r="B2062" s="866"/>
      <c r="C2062" s="866"/>
      <c r="D2062" s="866"/>
      <c r="E2062" s="867"/>
      <c r="F2062" s="866"/>
      <c r="G2062" s="866"/>
      <c r="H2062" s="869" t="str">
        <f t="array" ref="H2062">IF(ISERROR(INDEX(גיליון3!$U$13:$X$27,MATCH('דיווח פרטני'!G2062,גיליון3!$T$13:$T$27,0),MATCH('דיווח פרטני'!C2062,גיליון3!$U$12:$X$12,0)))," ", INDEX(גיליון3!$U$13:$X$27,MATCH('דיווח פרטני'!G2062,גיליון3!$T$13:$T$27,0),MATCH('דיווח פרטני'!C2062,גיליון3!$U$12:$X$12,0)))</f>
        <v xml:space="preserve"> </v>
      </c>
      <c r="I2062" s="866"/>
      <c r="J2062" s="866"/>
      <c r="K2062" s="905"/>
    </row>
    <row r="2063" spans="1:11" ht="19" thickBot="1" x14ac:dyDescent="0.5">
      <c r="A2063" s="866"/>
      <c r="B2063" s="866"/>
      <c r="C2063" s="866"/>
      <c r="D2063" s="866"/>
      <c r="E2063" s="867"/>
      <c r="F2063" s="866"/>
      <c r="G2063" s="866"/>
      <c r="H2063" s="869" t="str">
        <f t="array" ref="H2063">IF(ISERROR(INDEX(גיליון3!$U$13:$X$27,MATCH('דיווח פרטני'!G2063,גיליון3!$T$13:$T$27,0),MATCH('דיווח פרטני'!C2063,גיליון3!$U$12:$X$12,0)))," ", INDEX(גיליון3!$U$13:$X$27,MATCH('דיווח פרטני'!G2063,גיליון3!$T$13:$T$27,0),MATCH('דיווח פרטני'!C2063,גיליון3!$U$12:$X$12,0)))</f>
        <v xml:space="preserve"> </v>
      </c>
      <c r="I2063" s="866"/>
      <c r="J2063" s="866"/>
      <c r="K2063" s="905"/>
    </row>
    <row r="2064" spans="1:11" ht="19" thickBot="1" x14ac:dyDescent="0.5">
      <c r="A2064" s="866"/>
      <c r="B2064" s="866"/>
      <c r="C2064" s="866"/>
      <c r="D2064" s="866"/>
      <c r="E2064" s="867"/>
      <c r="F2064" s="866"/>
      <c r="G2064" s="866"/>
      <c r="H2064" s="869" t="str">
        <f t="array" ref="H2064">IF(ISERROR(INDEX(גיליון3!$U$13:$X$27,MATCH('דיווח פרטני'!G2064,גיליון3!$T$13:$T$27,0),MATCH('דיווח פרטני'!C2064,גיליון3!$U$12:$X$12,0)))," ", INDEX(גיליון3!$U$13:$X$27,MATCH('דיווח פרטני'!G2064,גיליון3!$T$13:$T$27,0),MATCH('דיווח פרטני'!C2064,גיליון3!$U$12:$X$12,0)))</f>
        <v xml:space="preserve"> </v>
      </c>
      <c r="I2064" s="866"/>
      <c r="J2064" s="866"/>
      <c r="K2064" s="905"/>
    </row>
    <row r="2065" spans="1:11" ht="19" thickBot="1" x14ac:dyDescent="0.5">
      <c r="A2065" s="866"/>
      <c r="B2065" s="866"/>
      <c r="C2065" s="866"/>
      <c r="D2065" s="866"/>
      <c r="E2065" s="867"/>
      <c r="F2065" s="866"/>
      <c r="G2065" s="866"/>
      <c r="H2065" s="869" t="str">
        <f t="array" ref="H2065">IF(ISERROR(INDEX(גיליון3!$U$13:$X$27,MATCH('דיווח פרטני'!G2065,גיליון3!$T$13:$T$27,0),MATCH('דיווח פרטני'!C2065,גיליון3!$U$12:$X$12,0)))," ", INDEX(גיליון3!$U$13:$X$27,MATCH('דיווח פרטני'!G2065,גיליון3!$T$13:$T$27,0),MATCH('דיווח פרטני'!C2065,גיליון3!$U$12:$X$12,0)))</f>
        <v xml:space="preserve"> </v>
      </c>
      <c r="I2065" s="866"/>
      <c r="J2065" s="866"/>
      <c r="K2065" s="905"/>
    </row>
    <row r="2066" spans="1:11" ht="19" thickBot="1" x14ac:dyDescent="0.5">
      <c r="A2066" s="866"/>
      <c r="B2066" s="866"/>
      <c r="C2066" s="866"/>
      <c r="D2066" s="866"/>
      <c r="E2066" s="867"/>
      <c r="F2066" s="866"/>
      <c r="G2066" s="866"/>
      <c r="H2066" s="869" t="str">
        <f t="array" ref="H2066">IF(ISERROR(INDEX(גיליון3!$U$13:$X$27,MATCH('דיווח פרטני'!G2066,גיליון3!$T$13:$T$27,0),MATCH('דיווח פרטני'!C2066,גיליון3!$U$12:$X$12,0)))," ", INDEX(גיליון3!$U$13:$X$27,MATCH('דיווח פרטני'!G2066,גיליון3!$T$13:$T$27,0),MATCH('דיווח פרטני'!C2066,גיליון3!$U$12:$X$12,0)))</f>
        <v xml:space="preserve"> </v>
      </c>
      <c r="I2066" s="866"/>
      <c r="J2066" s="866"/>
      <c r="K2066" s="905"/>
    </row>
    <row r="2067" spans="1:11" ht="19" thickBot="1" x14ac:dyDescent="0.5">
      <c r="A2067" s="866"/>
      <c r="B2067" s="866"/>
      <c r="C2067" s="866"/>
      <c r="D2067" s="866"/>
      <c r="E2067" s="867"/>
      <c r="F2067" s="866"/>
      <c r="G2067" s="866"/>
      <c r="H2067" s="869" t="str">
        <f t="array" ref="H2067">IF(ISERROR(INDEX(גיליון3!$U$13:$X$27,MATCH('דיווח פרטני'!G2067,גיליון3!$T$13:$T$27,0),MATCH('דיווח פרטני'!C2067,גיליון3!$U$12:$X$12,0)))," ", INDEX(גיליון3!$U$13:$X$27,MATCH('דיווח פרטני'!G2067,גיליון3!$T$13:$T$27,0),MATCH('דיווח פרטני'!C2067,גיליון3!$U$12:$X$12,0)))</f>
        <v xml:space="preserve"> </v>
      </c>
      <c r="I2067" s="866"/>
      <c r="J2067" s="866"/>
      <c r="K2067" s="905"/>
    </row>
    <row r="2068" spans="1:11" ht="19" thickBot="1" x14ac:dyDescent="0.5">
      <c r="A2068" s="866"/>
      <c r="B2068" s="866"/>
      <c r="C2068" s="866"/>
      <c r="D2068" s="866"/>
      <c r="E2068" s="867"/>
      <c r="F2068" s="866"/>
      <c r="G2068" s="866"/>
      <c r="H2068" s="869" t="str">
        <f t="array" ref="H2068">IF(ISERROR(INDEX(גיליון3!$U$13:$X$27,MATCH('דיווח פרטני'!G2068,גיליון3!$T$13:$T$27,0),MATCH('דיווח פרטני'!C2068,גיליון3!$U$12:$X$12,0)))," ", INDEX(גיליון3!$U$13:$X$27,MATCH('דיווח פרטני'!G2068,גיליון3!$T$13:$T$27,0),MATCH('דיווח פרטני'!C2068,גיליון3!$U$12:$X$12,0)))</f>
        <v xml:space="preserve"> </v>
      </c>
      <c r="I2068" s="866"/>
      <c r="J2068" s="866"/>
      <c r="K2068" s="905"/>
    </row>
    <row r="2069" spans="1:11" ht="19" thickBot="1" x14ac:dyDescent="0.5">
      <c r="A2069" s="866"/>
      <c r="B2069" s="866"/>
      <c r="C2069" s="866"/>
      <c r="D2069" s="866"/>
      <c r="E2069" s="867"/>
      <c r="F2069" s="866"/>
      <c r="G2069" s="866"/>
      <c r="H2069" s="869" t="str">
        <f t="array" ref="H2069">IF(ISERROR(INDEX(גיליון3!$U$13:$X$27,MATCH('דיווח פרטני'!G2069,גיליון3!$T$13:$T$27,0),MATCH('דיווח פרטני'!C2069,גיליון3!$U$12:$X$12,0)))," ", INDEX(גיליון3!$U$13:$X$27,MATCH('דיווח פרטני'!G2069,גיליון3!$T$13:$T$27,0),MATCH('דיווח פרטני'!C2069,גיליון3!$U$12:$X$12,0)))</f>
        <v xml:space="preserve"> </v>
      </c>
      <c r="I2069" s="866"/>
      <c r="J2069" s="866"/>
      <c r="K2069" s="905"/>
    </row>
    <row r="2070" spans="1:11" ht="19" thickBot="1" x14ac:dyDescent="0.5">
      <c r="A2070" s="866"/>
      <c r="B2070" s="866"/>
      <c r="C2070" s="866"/>
      <c r="D2070" s="866"/>
      <c r="E2070" s="867"/>
      <c r="F2070" s="866"/>
      <c r="G2070" s="866"/>
      <c r="H2070" s="869" t="str">
        <f t="array" ref="H2070">IF(ISERROR(INDEX(גיליון3!$U$13:$X$27,MATCH('דיווח פרטני'!G2070,גיליון3!$T$13:$T$27,0),MATCH('דיווח פרטני'!C2070,גיליון3!$U$12:$X$12,0)))," ", INDEX(גיליון3!$U$13:$X$27,MATCH('דיווח פרטני'!G2070,גיליון3!$T$13:$T$27,0),MATCH('דיווח פרטני'!C2070,גיליון3!$U$12:$X$12,0)))</f>
        <v xml:space="preserve"> </v>
      </c>
      <c r="I2070" s="866"/>
      <c r="J2070" s="866"/>
      <c r="K2070" s="905"/>
    </row>
    <row r="2071" spans="1:11" ht="19" thickBot="1" x14ac:dyDescent="0.5">
      <c r="A2071" s="866"/>
      <c r="B2071" s="866"/>
      <c r="C2071" s="866"/>
      <c r="D2071" s="866"/>
      <c r="E2071" s="867"/>
      <c r="F2071" s="866"/>
      <c r="G2071" s="866"/>
      <c r="H2071" s="869" t="str">
        <f t="array" ref="H2071">IF(ISERROR(INDEX(גיליון3!$U$13:$X$27,MATCH('דיווח פרטני'!G2071,גיליון3!$T$13:$T$27,0),MATCH('דיווח פרטני'!C2071,גיליון3!$U$12:$X$12,0)))," ", INDEX(גיליון3!$U$13:$X$27,MATCH('דיווח פרטני'!G2071,גיליון3!$T$13:$T$27,0),MATCH('דיווח פרטני'!C2071,גיליון3!$U$12:$X$12,0)))</f>
        <v xml:space="preserve"> </v>
      </c>
      <c r="I2071" s="866"/>
      <c r="J2071" s="866"/>
      <c r="K2071" s="905"/>
    </row>
    <row r="2072" spans="1:11" ht="19" thickBot="1" x14ac:dyDescent="0.5">
      <c r="A2072" s="866"/>
      <c r="B2072" s="866"/>
      <c r="C2072" s="866"/>
      <c r="D2072" s="866"/>
      <c r="E2072" s="867"/>
      <c r="F2072" s="866"/>
      <c r="G2072" s="866"/>
      <c r="H2072" s="869" t="str">
        <f t="array" ref="H2072">IF(ISERROR(INDEX(גיליון3!$U$13:$X$27,MATCH('דיווח פרטני'!G2072,גיליון3!$T$13:$T$27,0),MATCH('דיווח פרטני'!C2072,גיליון3!$U$12:$X$12,0)))," ", INDEX(גיליון3!$U$13:$X$27,MATCH('דיווח פרטני'!G2072,גיליון3!$T$13:$T$27,0),MATCH('דיווח פרטני'!C2072,גיליון3!$U$12:$X$12,0)))</f>
        <v xml:space="preserve"> </v>
      </c>
      <c r="I2072" s="866"/>
      <c r="J2072" s="866"/>
      <c r="K2072" s="905"/>
    </row>
    <row r="2073" spans="1:11" ht="19" thickBot="1" x14ac:dyDescent="0.5">
      <c r="A2073" s="866"/>
      <c r="B2073" s="866"/>
      <c r="C2073" s="866"/>
      <c r="D2073" s="866"/>
      <c r="E2073" s="867"/>
      <c r="F2073" s="866"/>
      <c r="G2073" s="866"/>
      <c r="H2073" s="869" t="str">
        <f t="array" ref="H2073">IF(ISERROR(INDEX(גיליון3!$U$13:$X$27,MATCH('דיווח פרטני'!G2073,גיליון3!$T$13:$T$27,0),MATCH('דיווח פרטני'!C2073,גיליון3!$U$12:$X$12,0)))," ", INDEX(גיליון3!$U$13:$X$27,MATCH('דיווח פרטני'!G2073,גיליון3!$T$13:$T$27,0),MATCH('דיווח פרטני'!C2073,גיליון3!$U$12:$X$12,0)))</f>
        <v xml:space="preserve"> </v>
      </c>
      <c r="I2073" s="866"/>
      <c r="J2073" s="866"/>
      <c r="K2073" s="905"/>
    </row>
    <row r="2074" spans="1:11" ht="19" thickBot="1" x14ac:dyDescent="0.5">
      <c r="A2074" s="866"/>
      <c r="B2074" s="866"/>
      <c r="C2074" s="866"/>
      <c r="D2074" s="866"/>
      <c r="E2074" s="867"/>
      <c r="F2074" s="866"/>
      <c r="G2074" s="866"/>
      <c r="H2074" s="869" t="str">
        <f t="array" ref="H2074">IF(ISERROR(INDEX(גיליון3!$U$13:$X$27,MATCH('דיווח פרטני'!G2074,גיליון3!$T$13:$T$27,0),MATCH('דיווח פרטני'!C2074,גיליון3!$U$12:$X$12,0)))," ", INDEX(גיליון3!$U$13:$X$27,MATCH('דיווח פרטני'!G2074,גיליון3!$T$13:$T$27,0),MATCH('דיווח פרטני'!C2074,גיליון3!$U$12:$X$12,0)))</f>
        <v xml:space="preserve"> </v>
      </c>
      <c r="I2074" s="866"/>
      <c r="J2074" s="866"/>
      <c r="K2074" s="905"/>
    </row>
    <row r="2075" spans="1:11" ht="19" thickBot="1" x14ac:dyDescent="0.5">
      <c r="A2075" s="866"/>
      <c r="B2075" s="866"/>
      <c r="C2075" s="866"/>
      <c r="D2075" s="866"/>
      <c r="E2075" s="867"/>
      <c r="F2075" s="866"/>
      <c r="G2075" s="866"/>
      <c r="H2075" s="869" t="str">
        <f t="array" ref="H2075">IF(ISERROR(INDEX(גיליון3!$U$13:$X$27,MATCH('דיווח פרטני'!G2075,גיליון3!$T$13:$T$27,0),MATCH('דיווח פרטני'!C2075,גיליון3!$U$12:$X$12,0)))," ", INDEX(גיליון3!$U$13:$X$27,MATCH('דיווח פרטני'!G2075,גיליון3!$T$13:$T$27,0),MATCH('דיווח פרטני'!C2075,גיליון3!$U$12:$X$12,0)))</f>
        <v xml:space="preserve"> </v>
      </c>
      <c r="I2075" s="866"/>
      <c r="J2075" s="866"/>
      <c r="K2075" s="905"/>
    </row>
    <row r="2076" spans="1:11" ht="19" thickBot="1" x14ac:dyDescent="0.5">
      <c r="A2076" s="866"/>
      <c r="B2076" s="866"/>
      <c r="C2076" s="866"/>
      <c r="D2076" s="866"/>
      <c r="E2076" s="867"/>
      <c r="F2076" s="866"/>
      <c r="G2076" s="866"/>
      <c r="H2076" s="869" t="str">
        <f t="array" ref="H2076">IF(ISERROR(INDEX(גיליון3!$U$13:$X$27,MATCH('דיווח פרטני'!G2076,גיליון3!$T$13:$T$27,0),MATCH('דיווח פרטני'!C2076,גיליון3!$U$12:$X$12,0)))," ", INDEX(גיליון3!$U$13:$X$27,MATCH('דיווח פרטני'!G2076,גיליון3!$T$13:$T$27,0),MATCH('דיווח פרטני'!C2076,גיליון3!$U$12:$X$12,0)))</f>
        <v xml:space="preserve"> </v>
      </c>
      <c r="I2076" s="866"/>
      <c r="J2076" s="866"/>
      <c r="K2076" s="905"/>
    </row>
    <row r="2077" spans="1:11" ht="19" thickBot="1" x14ac:dyDescent="0.5">
      <c r="A2077" s="866"/>
      <c r="B2077" s="866"/>
      <c r="C2077" s="866"/>
      <c r="D2077" s="866"/>
      <c r="E2077" s="867"/>
      <c r="F2077" s="866"/>
      <c r="G2077" s="866"/>
      <c r="H2077" s="869" t="str">
        <f t="array" ref="H2077">IF(ISERROR(INDEX(גיליון3!$U$13:$X$27,MATCH('דיווח פרטני'!G2077,גיליון3!$T$13:$T$27,0),MATCH('דיווח פרטני'!C2077,גיליון3!$U$12:$X$12,0)))," ", INDEX(גיליון3!$U$13:$X$27,MATCH('דיווח פרטני'!G2077,גיליון3!$T$13:$T$27,0),MATCH('דיווח פרטני'!C2077,גיליון3!$U$12:$X$12,0)))</f>
        <v xml:space="preserve"> </v>
      </c>
      <c r="I2077" s="866"/>
      <c r="J2077" s="866"/>
      <c r="K2077" s="905"/>
    </row>
    <row r="2078" spans="1:11" ht="19" thickBot="1" x14ac:dyDescent="0.5">
      <c r="A2078" s="866"/>
      <c r="B2078" s="866"/>
      <c r="C2078" s="866"/>
      <c r="D2078" s="866"/>
      <c r="E2078" s="867"/>
      <c r="F2078" s="866"/>
      <c r="G2078" s="866"/>
      <c r="H2078" s="869" t="str">
        <f t="array" ref="H2078">IF(ISERROR(INDEX(גיליון3!$U$13:$X$27,MATCH('דיווח פרטני'!G2078,גיליון3!$T$13:$T$27,0),MATCH('דיווח פרטני'!C2078,גיליון3!$U$12:$X$12,0)))," ", INDEX(גיליון3!$U$13:$X$27,MATCH('דיווח פרטני'!G2078,גיליון3!$T$13:$T$27,0),MATCH('דיווח פרטני'!C2078,גיליון3!$U$12:$X$12,0)))</f>
        <v xml:space="preserve"> </v>
      </c>
      <c r="I2078" s="866"/>
      <c r="J2078" s="866"/>
      <c r="K2078" s="905"/>
    </row>
    <row r="2079" spans="1:11" ht="19" thickBot="1" x14ac:dyDescent="0.5">
      <c r="A2079" s="866"/>
      <c r="B2079" s="866"/>
      <c r="C2079" s="866"/>
      <c r="D2079" s="866"/>
      <c r="E2079" s="867"/>
      <c r="F2079" s="866"/>
      <c r="G2079" s="866"/>
      <c r="H2079" s="869" t="str">
        <f t="array" ref="H2079">IF(ISERROR(INDEX(גיליון3!$U$13:$X$27,MATCH('דיווח פרטני'!G2079,גיליון3!$T$13:$T$27,0),MATCH('דיווח פרטני'!C2079,גיליון3!$U$12:$X$12,0)))," ", INDEX(גיליון3!$U$13:$X$27,MATCH('דיווח פרטני'!G2079,גיליון3!$T$13:$T$27,0),MATCH('דיווח פרטני'!C2079,גיליון3!$U$12:$X$12,0)))</f>
        <v xml:space="preserve"> </v>
      </c>
      <c r="I2079" s="866"/>
      <c r="J2079" s="866"/>
      <c r="K2079" s="905"/>
    </row>
    <row r="2080" spans="1:11" ht="19" thickBot="1" x14ac:dyDescent="0.5">
      <c r="A2080" s="866"/>
      <c r="B2080" s="866"/>
      <c r="C2080" s="866"/>
      <c r="D2080" s="866"/>
      <c r="E2080" s="867"/>
      <c r="F2080" s="866"/>
      <c r="G2080" s="866"/>
      <c r="H2080" s="869" t="str">
        <f t="array" ref="H2080">IF(ISERROR(INDEX(גיליון3!$U$13:$X$27,MATCH('דיווח פרטני'!G2080,גיליון3!$T$13:$T$27,0),MATCH('דיווח פרטני'!C2080,גיליון3!$U$12:$X$12,0)))," ", INDEX(גיליון3!$U$13:$X$27,MATCH('דיווח פרטני'!G2080,גיליון3!$T$13:$T$27,0),MATCH('דיווח פרטני'!C2080,גיליון3!$U$12:$X$12,0)))</f>
        <v xml:space="preserve"> </v>
      </c>
      <c r="I2080" s="866"/>
      <c r="J2080" s="866"/>
      <c r="K2080" s="905"/>
    </row>
    <row r="2081" spans="1:11" ht="19" thickBot="1" x14ac:dyDescent="0.5">
      <c r="A2081" s="866"/>
      <c r="B2081" s="866"/>
      <c r="C2081" s="866"/>
      <c r="D2081" s="866"/>
      <c r="E2081" s="867"/>
      <c r="F2081" s="866"/>
      <c r="G2081" s="866"/>
      <c r="H2081" s="869" t="str">
        <f t="array" ref="H2081">IF(ISERROR(INDEX(גיליון3!$U$13:$X$27,MATCH('דיווח פרטני'!G2081,גיליון3!$T$13:$T$27,0),MATCH('דיווח פרטני'!C2081,גיליון3!$U$12:$X$12,0)))," ", INDEX(גיליון3!$U$13:$X$27,MATCH('דיווח פרטני'!G2081,גיליון3!$T$13:$T$27,0),MATCH('דיווח פרטני'!C2081,גיליון3!$U$12:$X$12,0)))</f>
        <v xml:space="preserve"> </v>
      </c>
      <c r="I2081" s="866"/>
      <c r="J2081" s="866"/>
      <c r="K2081" s="905"/>
    </row>
    <row r="2082" spans="1:11" ht="19" thickBot="1" x14ac:dyDescent="0.5">
      <c r="A2082" s="866"/>
      <c r="B2082" s="866"/>
      <c r="C2082" s="866"/>
      <c r="D2082" s="866"/>
      <c r="E2082" s="867"/>
      <c r="F2082" s="866"/>
      <c r="G2082" s="866"/>
      <c r="H2082" s="869" t="str">
        <f t="array" ref="H2082">IF(ISERROR(INDEX(גיליון3!$U$13:$X$27,MATCH('דיווח פרטני'!G2082,גיליון3!$T$13:$T$27,0),MATCH('דיווח פרטני'!C2082,גיליון3!$U$12:$X$12,0)))," ", INDEX(גיליון3!$U$13:$X$27,MATCH('דיווח פרטני'!G2082,גיליון3!$T$13:$T$27,0),MATCH('דיווח פרטני'!C2082,גיליון3!$U$12:$X$12,0)))</f>
        <v xml:space="preserve"> </v>
      </c>
      <c r="I2082" s="866"/>
      <c r="J2082" s="866"/>
      <c r="K2082" s="905"/>
    </row>
    <row r="2083" spans="1:11" ht="19" thickBot="1" x14ac:dyDescent="0.5">
      <c r="A2083" s="866"/>
      <c r="B2083" s="866"/>
      <c r="C2083" s="866"/>
      <c r="D2083" s="866"/>
      <c r="E2083" s="867"/>
      <c r="F2083" s="866"/>
      <c r="G2083" s="866"/>
      <c r="H2083" s="869" t="str">
        <f t="array" ref="H2083">IF(ISERROR(INDEX(גיליון3!$U$13:$X$27,MATCH('דיווח פרטני'!G2083,גיליון3!$T$13:$T$27,0),MATCH('דיווח פרטני'!C2083,גיליון3!$U$12:$X$12,0)))," ", INDEX(גיליון3!$U$13:$X$27,MATCH('דיווח פרטני'!G2083,גיליון3!$T$13:$T$27,0),MATCH('דיווח פרטני'!C2083,גיליון3!$U$12:$X$12,0)))</f>
        <v xml:space="preserve"> </v>
      </c>
      <c r="I2083" s="866"/>
      <c r="J2083" s="866"/>
      <c r="K2083" s="905"/>
    </row>
    <row r="2084" spans="1:11" ht="19" thickBot="1" x14ac:dyDescent="0.5">
      <c r="A2084" s="866"/>
      <c r="B2084" s="866"/>
      <c r="C2084" s="866"/>
      <c r="D2084" s="866"/>
      <c r="E2084" s="867"/>
      <c r="F2084" s="866"/>
      <c r="G2084" s="866"/>
      <c r="H2084" s="869" t="str">
        <f t="array" ref="H2084">IF(ISERROR(INDEX(גיליון3!$U$13:$X$27,MATCH('דיווח פרטני'!G2084,גיליון3!$T$13:$T$27,0),MATCH('דיווח פרטני'!C2084,גיליון3!$U$12:$X$12,0)))," ", INDEX(גיליון3!$U$13:$X$27,MATCH('דיווח פרטני'!G2084,גיליון3!$T$13:$T$27,0),MATCH('דיווח פרטני'!C2084,גיליון3!$U$12:$X$12,0)))</f>
        <v xml:space="preserve"> </v>
      </c>
      <c r="I2084" s="866"/>
      <c r="J2084" s="866"/>
      <c r="K2084" s="905"/>
    </row>
    <row r="2085" spans="1:11" ht="19" thickBot="1" x14ac:dyDescent="0.5">
      <c r="A2085" s="866"/>
      <c r="B2085" s="866"/>
      <c r="C2085" s="866"/>
      <c r="D2085" s="866"/>
      <c r="E2085" s="867"/>
      <c r="F2085" s="866"/>
      <c r="G2085" s="866"/>
      <c r="H2085" s="869" t="str">
        <f t="array" ref="H2085">IF(ISERROR(INDEX(גיליון3!$U$13:$X$27,MATCH('דיווח פרטני'!G2085,גיליון3!$T$13:$T$27,0),MATCH('דיווח פרטני'!C2085,גיליון3!$U$12:$X$12,0)))," ", INDEX(גיליון3!$U$13:$X$27,MATCH('דיווח פרטני'!G2085,גיליון3!$T$13:$T$27,0),MATCH('דיווח פרטני'!C2085,גיליון3!$U$12:$X$12,0)))</f>
        <v xml:space="preserve"> </v>
      </c>
      <c r="I2085" s="866"/>
      <c r="J2085" s="866"/>
      <c r="K2085" s="905"/>
    </row>
    <row r="2086" spans="1:11" ht="19" thickBot="1" x14ac:dyDescent="0.5">
      <c r="A2086" s="866"/>
      <c r="B2086" s="866"/>
      <c r="C2086" s="866"/>
      <c r="D2086" s="866"/>
      <c r="E2086" s="867"/>
      <c r="F2086" s="866"/>
      <c r="G2086" s="866"/>
      <c r="H2086" s="869" t="str">
        <f t="array" ref="H2086">IF(ISERROR(INDEX(גיליון3!$U$13:$X$27,MATCH('דיווח פרטני'!G2086,גיליון3!$T$13:$T$27,0),MATCH('דיווח פרטני'!C2086,גיליון3!$U$12:$X$12,0)))," ", INDEX(גיליון3!$U$13:$X$27,MATCH('דיווח פרטני'!G2086,גיליון3!$T$13:$T$27,0),MATCH('דיווח פרטני'!C2086,גיליון3!$U$12:$X$12,0)))</f>
        <v xml:space="preserve"> </v>
      </c>
      <c r="I2086" s="866"/>
      <c r="J2086" s="866"/>
      <c r="K2086" s="905"/>
    </row>
    <row r="2087" spans="1:11" ht="19" thickBot="1" x14ac:dyDescent="0.5">
      <c r="A2087" s="866"/>
      <c r="B2087" s="866"/>
      <c r="C2087" s="866"/>
      <c r="D2087" s="866"/>
      <c r="E2087" s="867"/>
      <c r="F2087" s="866"/>
      <c r="G2087" s="866"/>
      <c r="H2087" s="869" t="str">
        <f t="array" ref="H2087">IF(ISERROR(INDEX(גיליון3!$U$13:$X$27,MATCH('דיווח פרטני'!G2087,גיליון3!$T$13:$T$27,0),MATCH('דיווח פרטני'!C2087,גיליון3!$U$12:$X$12,0)))," ", INDEX(גיליון3!$U$13:$X$27,MATCH('דיווח פרטני'!G2087,גיליון3!$T$13:$T$27,0),MATCH('דיווח פרטני'!C2087,גיליון3!$U$12:$X$12,0)))</f>
        <v xml:space="preserve"> </v>
      </c>
      <c r="I2087" s="866"/>
      <c r="J2087" s="866"/>
      <c r="K2087" s="905"/>
    </row>
    <row r="2088" spans="1:11" ht="19" thickBot="1" x14ac:dyDescent="0.5">
      <c r="A2088" s="866"/>
      <c r="B2088" s="866"/>
      <c r="C2088" s="866"/>
      <c r="D2088" s="866"/>
      <c r="E2088" s="867"/>
      <c r="F2088" s="866"/>
      <c r="G2088" s="866"/>
      <c r="H2088" s="869" t="str">
        <f t="array" ref="H2088">IF(ISERROR(INDEX(גיליון3!$U$13:$X$27,MATCH('דיווח פרטני'!G2088,גיליון3!$T$13:$T$27,0),MATCH('דיווח פרטני'!C2088,גיליון3!$U$12:$X$12,0)))," ", INDEX(גיליון3!$U$13:$X$27,MATCH('דיווח פרטני'!G2088,גיליון3!$T$13:$T$27,0),MATCH('דיווח פרטני'!C2088,גיליון3!$U$12:$X$12,0)))</f>
        <v xml:space="preserve"> </v>
      </c>
      <c r="I2088" s="866"/>
      <c r="J2088" s="866"/>
      <c r="K2088" s="905"/>
    </row>
    <row r="2089" spans="1:11" ht="19" thickBot="1" x14ac:dyDescent="0.5">
      <c r="A2089" s="866"/>
      <c r="B2089" s="866"/>
      <c r="C2089" s="866"/>
      <c r="D2089" s="866"/>
      <c r="E2089" s="867"/>
      <c r="F2089" s="866"/>
      <c r="G2089" s="866"/>
      <c r="H2089" s="869" t="str">
        <f t="array" ref="H2089">IF(ISERROR(INDEX(גיליון3!$U$13:$X$27,MATCH('דיווח פרטני'!G2089,גיליון3!$T$13:$T$27,0),MATCH('דיווח פרטני'!C2089,גיליון3!$U$12:$X$12,0)))," ", INDEX(גיליון3!$U$13:$X$27,MATCH('דיווח פרטני'!G2089,גיליון3!$T$13:$T$27,0),MATCH('דיווח פרטני'!C2089,גיליון3!$U$12:$X$12,0)))</f>
        <v xml:space="preserve"> </v>
      </c>
      <c r="I2089" s="866"/>
      <c r="J2089" s="866"/>
      <c r="K2089" s="905"/>
    </row>
    <row r="2090" spans="1:11" ht="19" thickBot="1" x14ac:dyDescent="0.5">
      <c r="A2090" s="866"/>
      <c r="B2090" s="866"/>
      <c r="C2090" s="866"/>
      <c r="D2090" s="866"/>
      <c r="E2090" s="867"/>
      <c r="F2090" s="866"/>
      <c r="G2090" s="866"/>
      <c r="H2090" s="869" t="str">
        <f t="array" ref="H2090">IF(ISERROR(INDEX(גיליון3!$U$13:$X$27,MATCH('דיווח פרטני'!G2090,גיליון3!$T$13:$T$27,0),MATCH('דיווח פרטני'!C2090,גיליון3!$U$12:$X$12,0)))," ", INDEX(גיליון3!$U$13:$X$27,MATCH('דיווח פרטני'!G2090,גיליון3!$T$13:$T$27,0),MATCH('דיווח פרטני'!C2090,גיליון3!$U$12:$X$12,0)))</f>
        <v xml:space="preserve"> </v>
      </c>
      <c r="I2090" s="866"/>
      <c r="J2090" s="866"/>
      <c r="K2090" s="905"/>
    </row>
    <row r="2091" spans="1:11" ht="19" thickBot="1" x14ac:dyDescent="0.5">
      <c r="A2091" s="866"/>
      <c r="B2091" s="866"/>
      <c r="C2091" s="866"/>
      <c r="D2091" s="866"/>
      <c r="E2091" s="867"/>
      <c r="F2091" s="866"/>
      <c r="G2091" s="866"/>
      <c r="H2091" s="869" t="str">
        <f t="array" ref="H2091">IF(ISERROR(INDEX(גיליון3!$U$13:$X$27,MATCH('דיווח פרטני'!G2091,גיליון3!$T$13:$T$27,0),MATCH('דיווח פרטני'!C2091,גיליון3!$U$12:$X$12,0)))," ", INDEX(גיליון3!$U$13:$X$27,MATCH('דיווח פרטני'!G2091,גיליון3!$T$13:$T$27,0),MATCH('דיווח פרטני'!C2091,גיליון3!$U$12:$X$12,0)))</f>
        <v xml:space="preserve"> </v>
      </c>
      <c r="I2091" s="866"/>
      <c r="J2091" s="866"/>
      <c r="K2091" s="905"/>
    </row>
    <row r="2092" spans="1:11" ht="19" thickBot="1" x14ac:dyDescent="0.5">
      <c r="A2092" s="866"/>
      <c r="B2092" s="866"/>
      <c r="C2092" s="866"/>
      <c r="D2092" s="866"/>
      <c r="E2092" s="867"/>
      <c r="F2092" s="866"/>
      <c r="G2092" s="866"/>
      <c r="H2092" s="869" t="str">
        <f t="array" ref="H2092">IF(ISERROR(INDEX(גיליון3!$U$13:$X$27,MATCH('דיווח פרטני'!G2092,גיליון3!$T$13:$T$27,0),MATCH('דיווח פרטני'!C2092,גיליון3!$U$12:$X$12,0)))," ", INDEX(גיליון3!$U$13:$X$27,MATCH('דיווח פרטני'!G2092,גיליון3!$T$13:$T$27,0),MATCH('דיווח פרטני'!C2092,גיליון3!$U$12:$X$12,0)))</f>
        <v xml:space="preserve"> </v>
      </c>
      <c r="I2092" s="866"/>
      <c r="J2092" s="866"/>
      <c r="K2092" s="905"/>
    </row>
    <row r="2093" spans="1:11" ht="19" thickBot="1" x14ac:dyDescent="0.5">
      <c r="A2093" s="866"/>
      <c r="B2093" s="866"/>
      <c r="C2093" s="866"/>
      <c r="D2093" s="866"/>
      <c r="E2093" s="867"/>
      <c r="F2093" s="866"/>
      <c r="G2093" s="866"/>
      <c r="H2093" s="869" t="str">
        <f t="array" ref="H2093">IF(ISERROR(INDEX(גיליון3!$U$13:$X$27,MATCH('דיווח פרטני'!G2093,גיליון3!$T$13:$T$27,0),MATCH('דיווח פרטני'!C2093,גיליון3!$U$12:$X$12,0)))," ", INDEX(גיליון3!$U$13:$X$27,MATCH('דיווח פרטני'!G2093,גיליון3!$T$13:$T$27,0),MATCH('דיווח פרטני'!C2093,גיליון3!$U$12:$X$12,0)))</f>
        <v xml:space="preserve"> </v>
      </c>
      <c r="I2093" s="866"/>
      <c r="J2093" s="866"/>
      <c r="K2093" s="905"/>
    </row>
    <row r="2094" spans="1:11" ht="19" thickBot="1" x14ac:dyDescent="0.5">
      <c r="A2094" s="866"/>
      <c r="B2094" s="866"/>
      <c r="C2094" s="866"/>
      <c r="D2094" s="866"/>
      <c r="E2094" s="867"/>
      <c r="F2094" s="866"/>
      <c r="G2094" s="866"/>
      <c r="H2094" s="869" t="str">
        <f t="array" ref="H2094">IF(ISERROR(INDEX(גיליון3!$U$13:$X$27,MATCH('דיווח פרטני'!G2094,גיליון3!$T$13:$T$27,0),MATCH('דיווח פרטני'!C2094,גיליון3!$U$12:$X$12,0)))," ", INDEX(גיליון3!$U$13:$X$27,MATCH('דיווח פרטני'!G2094,גיליון3!$T$13:$T$27,0),MATCH('דיווח פרטני'!C2094,גיליון3!$U$12:$X$12,0)))</f>
        <v xml:space="preserve"> </v>
      </c>
      <c r="I2094" s="866"/>
      <c r="J2094" s="866"/>
      <c r="K2094" s="905"/>
    </row>
    <row r="2095" spans="1:11" ht="19" thickBot="1" x14ac:dyDescent="0.5">
      <c r="A2095" s="866"/>
      <c r="B2095" s="866"/>
      <c r="C2095" s="866"/>
      <c r="D2095" s="866"/>
      <c r="E2095" s="867"/>
      <c r="F2095" s="866"/>
      <c r="G2095" s="866"/>
      <c r="H2095" s="869" t="str">
        <f t="array" ref="H2095">IF(ISERROR(INDEX(גיליון3!$U$13:$X$27,MATCH('דיווח פרטני'!G2095,גיליון3!$T$13:$T$27,0),MATCH('דיווח פרטני'!C2095,גיליון3!$U$12:$X$12,0)))," ", INDEX(גיליון3!$U$13:$X$27,MATCH('דיווח פרטני'!G2095,גיליון3!$T$13:$T$27,0),MATCH('דיווח פרטני'!C2095,גיליון3!$U$12:$X$12,0)))</f>
        <v xml:space="preserve"> </v>
      </c>
      <c r="I2095" s="866"/>
      <c r="J2095" s="866"/>
      <c r="K2095" s="905"/>
    </row>
    <row r="2096" spans="1:11" ht="19" thickBot="1" x14ac:dyDescent="0.5">
      <c r="A2096" s="866"/>
      <c r="B2096" s="866"/>
      <c r="C2096" s="866"/>
      <c r="D2096" s="866"/>
      <c r="E2096" s="867"/>
      <c r="F2096" s="866"/>
      <c r="G2096" s="866"/>
      <c r="H2096" s="869" t="str">
        <f t="array" ref="H2096">IF(ISERROR(INDEX(גיליון3!$U$13:$X$27,MATCH('דיווח פרטני'!G2096,גיליון3!$T$13:$T$27,0),MATCH('דיווח פרטני'!C2096,גיליון3!$U$12:$X$12,0)))," ", INDEX(גיליון3!$U$13:$X$27,MATCH('דיווח פרטני'!G2096,גיליון3!$T$13:$T$27,0),MATCH('דיווח פרטני'!C2096,גיליון3!$U$12:$X$12,0)))</f>
        <v xml:space="preserve"> </v>
      </c>
      <c r="I2096" s="866"/>
      <c r="J2096" s="866"/>
      <c r="K2096" s="905"/>
    </row>
    <row r="2097" spans="1:11" ht="19" thickBot="1" x14ac:dyDescent="0.5">
      <c r="A2097" s="866"/>
      <c r="B2097" s="866"/>
      <c r="C2097" s="866"/>
      <c r="D2097" s="866"/>
      <c r="E2097" s="867"/>
      <c r="F2097" s="866"/>
      <c r="G2097" s="866"/>
      <c r="H2097" s="869" t="str">
        <f t="array" ref="H2097">IF(ISERROR(INDEX(גיליון3!$U$13:$X$27,MATCH('דיווח פרטני'!G2097,גיליון3!$T$13:$T$27,0),MATCH('דיווח פרטני'!C2097,גיליון3!$U$12:$X$12,0)))," ", INDEX(גיליון3!$U$13:$X$27,MATCH('דיווח פרטני'!G2097,גיליון3!$T$13:$T$27,0),MATCH('דיווח פרטני'!C2097,גיליון3!$U$12:$X$12,0)))</f>
        <v xml:space="preserve"> </v>
      </c>
      <c r="I2097" s="866"/>
      <c r="J2097" s="866"/>
      <c r="K2097" s="905"/>
    </row>
    <row r="2098" spans="1:11" ht="19" thickBot="1" x14ac:dyDescent="0.5">
      <c r="A2098" s="866"/>
      <c r="B2098" s="866"/>
      <c r="C2098" s="866"/>
      <c r="D2098" s="866"/>
      <c r="E2098" s="867"/>
      <c r="F2098" s="866"/>
      <c r="G2098" s="866"/>
      <c r="H2098" s="869" t="str">
        <f t="array" ref="H2098">IF(ISERROR(INDEX(גיליון3!$U$13:$X$27,MATCH('דיווח פרטני'!G2098,גיליון3!$T$13:$T$27,0),MATCH('דיווח פרטני'!C2098,גיליון3!$U$12:$X$12,0)))," ", INDEX(גיליון3!$U$13:$X$27,MATCH('דיווח פרטני'!G2098,גיליון3!$T$13:$T$27,0),MATCH('דיווח פרטני'!C2098,גיליון3!$U$12:$X$12,0)))</f>
        <v xml:space="preserve"> </v>
      </c>
      <c r="I2098" s="866"/>
      <c r="J2098" s="866"/>
      <c r="K2098" s="905"/>
    </row>
    <row r="2099" spans="1:11" ht="19" thickBot="1" x14ac:dyDescent="0.5">
      <c r="A2099" s="866"/>
      <c r="B2099" s="866"/>
      <c r="C2099" s="866"/>
      <c r="D2099" s="866"/>
      <c r="E2099" s="867"/>
      <c r="F2099" s="866"/>
      <c r="G2099" s="866"/>
      <c r="H2099" s="869" t="str">
        <f t="array" ref="H2099">IF(ISERROR(INDEX(גיליון3!$U$13:$X$27,MATCH('דיווח פרטני'!G2099,גיליון3!$T$13:$T$27,0),MATCH('דיווח פרטני'!C2099,גיליון3!$U$12:$X$12,0)))," ", INDEX(גיליון3!$U$13:$X$27,MATCH('דיווח פרטני'!G2099,גיליון3!$T$13:$T$27,0),MATCH('דיווח פרטני'!C2099,גיליון3!$U$12:$X$12,0)))</f>
        <v xml:space="preserve"> </v>
      </c>
      <c r="I2099" s="866"/>
      <c r="J2099" s="866"/>
      <c r="K2099" s="905"/>
    </row>
    <row r="2100" spans="1:11" ht="19" thickBot="1" x14ac:dyDescent="0.5">
      <c r="A2100" s="866"/>
      <c r="B2100" s="866"/>
      <c r="C2100" s="866"/>
      <c r="D2100" s="866"/>
      <c r="E2100" s="867"/>
      <c r="F2100" s="866"/>
      <c r="G2100" s="866"/>
      <c r="H2100" s="869" t="str">
        <f t="array" ref="H2100">IF(ISERROR(INDEX(גיליון3!$U$13:$X$27,MATCH('דיווח פרטני'!G2100,גיליון3!$T$13:$T$27,0),MATCH('דיווח פרטני'!C2100,גיליון3!$U$12:$X$12,0)))," ", INDEX(גיליון3!$U$13:$X$27,MATCH('דיווח פרטני'!G2100,גיליון3!$T$13:$T$27,0),MATCH('דיווח פרטני'!C2100,גיליון3!$U$12:$X$12,0)))</f>
        <v xml:space="preserve"> </v>
      </c>
      <c r="I2100" s="866"/>
      <c r="J2100" s="866"/>
      <c r="K2100" s="905"/>
    </row>
    <row r="2101" spans="1:11" ht="19" thickBot="1" x14ac:dyDescent="0.5">
      <c r="A2101" s="866"/>
      <c r="B2101" s="866"/>
      <c r="C2101" s="866"/>
      <c r="D2101" s="866"/>
      <c r="E2101" s="867"/>
      <c r="F2101" s="866"/>
      <c r="G2101" s="866"/>
      <c r="H2101" s="869" t="str">
        <f t="array" ref="H2101">IF(ISERROR(INDEX(גיליון3!$U$13:$X$27,MATCH('דיווח פרטני'!G2101,גיליון3!$T$13:$T$27,0),MATCH('דיווח פרטני'!C2101,גיליון3!$U$12:$X$12,0)))," ", INDEX(גיליון3!$U$13:$X$27,MATCH('דיווח פרטני'!G2101,גיליון3!$T$13:$T$27,0),MATCH('דיווח פרטני'!C2101,גיליון3!$U$12:$X$12,0)))</f>
        <v xml:space="preserve"> </v>
      </c>
      <c r="I2101" s="866"/>
      <c r="J2101" s="866"/>
      <c r="K2101" s="905"/>
    </row>
    <row r="2102" spans="1:11" ht="19" thickBot="1" x14ac:dyDescent="0.5">
      <c r="A2102" s="866"/>
      <c r="B2102" s="866"/>
      <c r="C2102" s="866"/>
      <c r="D2102" s="866"/>
      <c r="E2102" s="867"/>
      <c r="F2102" s="866"/>
      <c r="G2102" s="866"/>
      <c r="H2102" s="869" t="str">
        <f t="array" ref="H2102">IF(ISERROR(INDEX(גיליון3!$U$13:$X$27,MATCH('דיווח פרטני'!G2102,גיליון3!$T$13:$T$27,0),MATCH('דיווח פרטני'!C2102,גיליון3!$U$12:$X$12,0)))," ", INDEX(גיליון3!$U$13:$X$27,MATCH('דיווח פרטני'!G2102,גיליון3!$T$13:$T$27,0),MATCH('דיווח פרטני'!C2102,גיליון3!$U$12:$X$12,0)))</f>
        <v xml:space="preserve"> </v>
      </c>
      <c r="I2102" s="866"/>
      <c r="J2102" s="866"/>
      <c r="K2102" s="905"/>
    </row>
    <row r="2103" spans="1:11" ht="19" thickBot="1" x14ac:dyDescent="0.5">
      <c r="A2103" s="866"/>
      <c r="B2103" s="866"/>
      <c r="C2103" s="866"/>
      <c r="D2103" s="866"/>
      <c r="E2103" s="867"/>
      <c r="F2103" s="866"/>
      <c r="G2103" s="866"/>
      <c r="H2103" s="869" t="str">
        <f t="array" ref="H2103">IF(ISERROR(INDEX(גיליון3!$U$13:$X$27,MATCH('דיווח פרטני'!G2103,גיליון3!$T$13:$T$27,0),MATCH('דיווח פרטני'!C2103,גיליון3!$U$12:$X$12,0)))," ", INDEX(גיליון3!$U$13:$X$27,MATCH('דיווח פרטני'!G2103,גיליון3!$T$13:$T$27,0),MATCH('דיווח פרטני'!C2103,גיליון3!$U$12:$X$12,0)))</f>
        <v xml:space="preserve"> </v>
      </c>
      <c r="I2103" s="866"/>
      <c r="J2103" s="866"/>
      <c r="K2103" s="905"/>
    </row>
    <row r="2104" spans="1:11" ht="19" thickBot="1" x14ac:dyDescent="0.5">
      <c r="A2104" s="866"/>
      <c r="B2104" s="866"/>
      <c r="C2104" s="866"/>
      <c r="D2104" s="866"/>
      <c r="E2104" s="867"/>
      <c r="F2104" s="866"/>
      <c r="G2104" s="866"/>
      <c r="H2104" s="869" t="str">
        <f t="array" ref="H2104">IF(ISERROR(INDEX(גיליון3!$U$13:$X$27,MATCH('דיווח פרטני'!G2104,גיליון3!$T$13:$T$27,0),MATCH('דיווח פרטני'!C2104,גיליון3!$U$12:$X$12,0)))," ", INDEX(גיליון3!$U$13:$X$27,MATCH('דיווח פרטני'!G2104,גיליון3!$T$13:$T$27,0),MATCH('דיווח פרטני'!C2104,גיליון3!$U$12:$X$12,0)))</f>
        <v xml:space="preserve"> </v>
      </c>
      <c r="I2104" s="866"/>
      <c r="J2104" s="866"/>
      <c r="K2104" s="905"/>
    </row>
    <row r="2105" spans="1:11" ht="19" thickBot="1" x14ac:dyDescent="0.5">
      <c r="A2105" s="866"/>
      <c r="B2105" s="866"/>
      <c r="C2105" s="866"/>
      <c r="D2105" s="866"/>
      <c r="E2105" s="867"/>
      <c r="F2105" s="866"/>
      <c r="G2105" s="866"/>
      <c r="H2105" s="869" t="str">
        <f t="array" ref="H2105">IF(ISERROR(INDEX(גיליון3!$U$13:$X$27,MATCH('דיווח פרטני'!G2105,גיליון3!$T$13:$T$27,0),MATCH('דיווח פרטני'!C2105,גיליון3!$U$12:$X$12,0)))," ", INDEX(גיליון3!$U$13:$X$27,MATCH('דיווח פרטני'!G2105,גיליון3!$T$13:$T$27,0),MATCH('דיווח פרטני'!C2105,גיליון3!$U$12:$X$12,0)))</f>
        <v xml:space="preserve"> </v>
      </c>
      <c r="I2105" s="866"/>
      <c r="J2105" s="866"/>
      <c r="K2105" s="905"/>
    </row>
    <row r="2106" spans="1:11" ht="19" thickBot="1" x14ac:dyDescent="0.5">
      <c r="A2106" s="866"/>
      <c r="B2106" s="866"/>
      <c r="C2106" s="866"/>
      <c r="D2106" s="866"/>
      <c r="E2106" s="867"/>
      <c r="F2106" s="866"/>
      <c r="G2106" s="866"/>
      <c r="H2106" s="869" t="str">
        <f t="array" ref="H2106">IF(ISERROR(INDEX(גיליון3!$U$13:$X$27,MATCH('דיווח פרטני'!G2106,גיליון3!$T$13:$T$27,0),MATCH('דיווח פרטני'!C2106,גיליון3!$U$12:$X$12,0)))," ", INDEX(גיליון3!$U$13:$X$27,MATCH('דיווח פרטני'!G2106,גיליון3!$T$13:$T$27,0),MATCH('דיווח פרטני'!C2106,גיליון3!$U$12:$X$12,0)))</f>
        <v xml:space="preserve"> </v>
      </c>
      <c r="I2106" s="866"/>
      <c r="J2106" s="866"/>
      <c r="K2106" s="905"/>
    </row>
    <row r="2107" spans="1:11" ht="19" thickBot="1" x14ac:dyDescent="0.5">
      <c r="A2107" s="866"/>
      <c r="B2107" s="866"/>
      <c r="C2107" s="866"/>
      <c r="D2107" s="866"/>
      <c r="E2107" s="867"/>
      <c r="F2107" s="866"/>
      <c r="G2107" s="866"/>
      <c r="H2107" s="869" t="str">
        <f t="array" ref="H2107">IF(ISERROR(INDEX(גיליון3!$U$13:$X$27,MATCH('דיווח פרטני'!G2107,גיליון3!$T$13:$T$27,0),MATCH('דיווח פרטני'!C2107,גיליון3!$U$12:$X$12,0)))," ", INDEX(גיליון3!$U$13:$X$27,MATCH('דיווח פרטני'!G2107,גיליון3!$T$13:$T$27,0),MATCH('דיווח פרטני'!C2107,גיליון3!$U$12:$X$12,0)))</f>
        <v xml:space="preserve"> </v>
      </c>
      <c r="I2107" s="866"/>
      <c r="J2107" s="866"/>
      <c r="K2107" s="905"/>
    </row>
    <row r="2108" spans="1:11" ht="19" thickBot="1" x14ac:dyDescent="0.5">
      <c r="A2108" s="866"/>
      <c r="B2108" s="866"/>
      <c r="C2108" s="866"/>
      <c r="D2108" s="866"/>
      <c r="E2108" s="867"/>
      <c r="F2108" s="866"/>
      <c r="G2108" s="866"/>
      <c r="H2108" s="869" t="str">
        <f t="array" ref="H2108">IF(ISERROR(INDEX(גיליון3!$U$13:$X$27,MATCH('דיווח פרטני'!G2108,גיליון3!$T$13:$T$27,0),MATCH('דיווח פרטני'!C2108,גיליון3!$U$12:$X$12,0)))," ", INDEX(גיליון3!$U$13:$X$27,MATCH('דיווח פרטני'!G2108,גיליון3!$T$13:$T$27,0),MATCH('דיווח פרטני'!C2108,גיליון3!$U$12:$X$12,0)))</f>
        <v xml:space="preserve"> </v>
      </c>
      <c r="I2108" s="866"/>
      <c r="J2108" s="866"/>
      <c r="K2108" s="905"/>
    </row>
    <row r="2109" spans="1:11" ht="19" thickBot="1" x14ac:dyDescent="0.5">
      <c r="A2109" s="866"/>
      <c r="B2109" s="866"/>
      <c r="C2109" s="866"/>
      <c r="D2109" s="866"/>
      <c r="E2109" s="867"/>
      <c r="F2109" s="866"/>
      <c r="G2109" s="866"/>
      <c r="H2109" s="869" t="str">
        <f t="array" ref="H2109">IF(ISERROR(INDEX(גיליון3!$U$13:$X$27,MATCH('דיווח פרטני'!G2109,גיליון3!$T$13:$T$27,0),MATCH('דיווח פרטני'!C2109,גיליון3!$U$12:$X$12,0)))," ", INDEX(גיליון3!$U$13:$X$27,MATCH('דיווח פרטני'!G2109,גיליון3!$T$13:$T$27,0),MATCH('דיווח פרטני'!C2109,גיליון3!$U$12:$X$12,0)))</f>
        <v xml:space="preserve"> </v>
      </c>
      <c r="I2109" s="866"/>
      <c r="J2109" s="866"/>
      <c r="K2109" s="905"/>
    </row>
    <row r="2110" spans="1:11" ht="19" thickBot="1" x14ac:dyDescent="0.5">
      <c r="A2110" s="866"/>
      <c r="B2110" s="866"/>
      <c r="C2110" s="866"/>
      <c r="D2110" s="866"/>
      <c r="E2110" s="867"/>
      <c r="F2110" s="866"/>
      <c r="G2110" s="866"/>
      <c r="H2110" s="869" t="str">
        <f t="array" ref="H2110">IF(ISERROR(INDEX(גיליון3!$U$13:$X$27,MATCH('דיווח פרטני'!G2110,גיליון3!$T$13:$T$27,0),MATCH('דיווח פרטני'!C2110,גיליון3!$U$12:$X$12,0)))," ", INDEX(גיליון3!$U$13:$X$27,MATCH('דיווח פרטני'!G2110,גיליון3!$T$13:$T$27,0),MATCH('דיווח פרטני'!C2110,גיליון3!$U$12:$X$12,0)))</f>
        <v xml:space="preserve"> </v>
      </c>
      <c r="I2110" s="866"/>
      <c r="J2110" s="866"/>
      <c r="K2110" s="905"/>
    </row>
    <row r="2111" spans="1:11" ht="19" thickBot="1" x14ac:dyDescent="0.5">
      <c r="A2111" s="866"/>
      <c r="B2111" s="866"/>
      <c r="C2111" s="866"/>
      <c r="D2111" s="866"/>
      <c r="E2111" s="867"/>
      <c r="F2111" s="866"/>
      <c r="G2111" s="866"/>
      <c r="H2111" s="869" t="str">
        <f t="array" ref="H2111">IF(ISERROR(INDEX(גיליון3!$U$13:$X$27,MATCH('דיווח פרטני'!G2111,גיליון3!$T$13:$T$27,0),MATCH('דיווח פרטני'!C2111,גיליון3!$U$12:$X$12,0)))," ", INDEX(גיליון3!$U$13:$X$27,MATCH('דיווח פרטני'!G2111,גיליון3!$T$13:$T$27,0),MATCH('דיווח פרטני'!C2111,גיליון3!$U$12:$X$12,0)))</f>
        <v xml:space="preserve"> </v>
      </c>
      <c r="I2111" s="866"/>
      <c r="J2111" s="866"/>
      <c r="K2111" s="905"/>
    </row>
    <row r="2112" spans="1:11" ht="19" thickBot="1" x14ac:dyDescent="0.5">
      <c r="A2112" s="866"/>
      <c r="B2112" s="866"/>
      <c r="C2112" s="866"/>
      <c r="D2112" s="866"/>
      <c r="E2112" s="867"/>
      <c r="F2112" s="866"/>
      <c r="G2112" s="866"/>
      <c r="H2112" s="869" t="str">
        <f t="array" ref="H2112">IF(ISERROR(INDEX(גיליון3!$U$13:$X$27,MATCH('דיווח פרטני'!G2112,גיליון3!$T$13:$T$27,0),MATCH('דיווח פרטני'!C2112,גיליון3!$U$12:$X$12,0)))," ", INDEX(גיליון3!$U$13:$X$27,MATCH('דיווח פרטני'!G2112,גיליון3!$T$13:$T$27,0),MATCH('דיווח פרטני'!C2112,גיליון3!$U$12:$X$12,0)))</f>
        <v xml:space="preserve"> </v>
      </c>
      <c r="I2112" s="866"/>
      <c r="J2112" s="866"/>
      <c r="K2112" s="905"/>
    </row>
    <row r="2113" spans="1:11" ht="19" thickBot="1" x14ac:dyDescent="0.5">
      <c r="A2113" s="866"/>
      <c r="B2113" s="866"/>
      <c r="C2113" s="866"/>
      <c r="D2113" s="866"/>
      <c r="E2113" s="867"/>
      <c r="F2113" s="866"/>
      <c r="G2113" s="866"/>
      <c r="H2113" s="869" t="str">
        <f t="array" ref="H2113">IF(ISERROR(INDEX(גיליון3!$U$13:$X$27,MATCH('דיווח פרטני'!G2113,גיליון3!$T$13:$T$27,0),MATCH('דיווח פרטני'!C2113,גיליון3!$U$12:$X$12,0)))," ", INDEX(גיליון3!$U$13:$X$27,MATCH('דיווח פרטני'!G2113,גיליון3!$T$13:$T$27,0),MATCH('דיווח פרטני'!C2113,גיליון3!$U$12:$X$12,0)))</f>
        <v xml:space="preserve"> </v>
      </c>
      <c r="I2113" s="866"/>
      <c r="J2113" s="866"/>
      <c r="K2113" s="905"/>
    </row>
    <row r="2114" spans="1:11" ht="19" thickBot="1" x14ac:dyDescent="0.5">
      <c r="A2114" s="866"/>
      <c r="B2114" s="866"/>
      <c r="C2114" s="866"/>
      <c r="D2114" s="866"/>
      <c r="E2114" s="867"/>
      <c r="F2114" s="866"/>
      <c r="G2114" s="866"/>
      <c r="H2114" s="869" t="str">
        <f t="array" ref="H2114">IF(ISERROR(INDEX(גיליון3!$U$13:$X$27,MATCH('דיווח פרטני'!G2114,גיליון3!$T$13:$T$27,0),MATCH('דיווח פרטני'!C2114,גיליון3!$U$12:$X$12,0)))," ", INDEX(גיליון3!$U$13:$X$27,MATCH('דיווח פרטני'!G2114,גיליון3!$T$13:$T$27,0),MATCH('דיווח פרטני'!C2114,גיליון3!$U$12:$X$12,0)))</f>
        <v xml:space="preserve"> </v>
      </c>
      <c r="I2114" s="866"/>
      <c r="J2114" s="866"/>
      <c r="K2114" s="905"/>
    </row>
    <row r="2115" spans="1:11" ht="19" thickBot="1" x14ac:dyDescent="0.5">
      <c r="A2115" s="866"/>
      <c r="B2115" s="866"/>
      <c r="C2115" s="866"/>
      <c r="D2115" s="866"/>
      <c r="E2115" s="867"/>
      <c r="F2115" s="866"/>
      <c r="G2115" s="866"/>
      <c r="H2115" s="869" t="str">
        <f t="array" ref="H2115">IF(ISERROR(INDEX(גיליון3!$U$13:$X$27,MATCH('דיווח פרטני'!G2115,גיליון3!$T$13:$T$27,0),MATCH('דיווח פרטני'!C2115,גיליון3!$U$12:$X$12,0)))," ", INDEX(גיליון3!$U$13:$X$27,MATCH('דיווח פרטני'!G2115,גיליון3!$T$13:$T$27,0),MATCH('דיווח פרטני'!C2115,גיליון3!$U$12:$X$12,0)))</f>
        <v xml:space="preserve"> </v>
      </c>
      <c r="I2115" s="866"/>
      <c r="J2115" s="866"/>
      <c r="K2115" s="905"/>
    </row>
    <row r="2116" spans="1:11" ht="19" thickBot="1" x14ac:dyDescent="0.5">
      <c r="A2116" s="866"/>
      <c r="B2116" s="866"/>
      <c r="C2116" s="866"/>
      <c r="D2116" s="866"/>
      <c r="E2116" s="867"/>
      <c r="F2116" s="866"/>
      <c r="G2116" s="866"/>
      <c r="H2116" s="869" t="str">
        <f t="array" ref="H2116">IF(ISERROR(INDEX(גיליון3!$U$13:$X$27,MATCH('דיווח פרטני'!G2116,גיליון3!$T$13:$T$27,0),MATCH('דיווח פרטני'!C2116,גיליון3!$U$12:$X$12,0)))," ", INDEX(גיליון3!$U$13:$X$27,MATCH('דיווח פרטני'!G2116,גיליון3!$T$13:$T$27,0),MATCH('דיווח פרטני'!C2116,גיליון3!$U$12:$X$12,0)))</f>
        <v xml:space="preserve"> </v>
      </c>
      <c r="I2116" s="866"/>
      <c r="J2116" s="866"/>
      <c r="K2116" s="905"/>
    </row>
    <row r="2117" spans="1:11" ht="19" thickBot="1" x14ac:dyDescent="0.5">
      <c r="A2117" s="866"/>
      <c r="B2117" s="866"/>
      <c r="C2117" s="866"/>
      <c r="D2117" s="866"/>
      <c r="E2117" s="867"/>
      <c r="F2117" s="866"/>
      <c r="G2117" s="866"/>
      <c r="H2117" s="869" t="str">
        <f t="array" ref="H2117">IF(ISERROR(INDEX(גיליון3!$U$13:$X$27,MATCH('דיווח פרטני'!G2117,גיליון3!$T$13:$T$27,0),MATCH('דיווח פרטני'!C2117,גיליון3!$U$12:$X$12,0)))," ", INDEX(גיליון3!$U$13:$X$27,MATCH('דיווח פרטני'!G2117,גיליון3!$T$13:$T$27,0),MATCH('דיווח פרטני'!C2117,גיליון3!$U$12:$X$12,0)))</f>
        <v xml:space="preserve"> </v>
      </c>
      <c r="I2117" s="866"/>
      <c r="J2117" s="866"/>
      <c r="K2117" s="905"/>
    </row>
    <row r="2118" spans="1:11" ht="19" thickBot="1" x14ac:dyDescent="0.5">
      <c r="A2118" s="866"/>
      <c r="B2118" s="866"/>
      <c r="C2118" s="866"/>
      <c r="D2118" s="866"/>
      <c r="E2118" s="867"/>
      <c r="F2118" s="866"/>
      <c r="G2118" s="866"/>
      <c r="H2118" s="869" t="str">
        <f t="array" ref="H2118">IF(ISERROR(INDEX(גיליון3!$U$13:$X$27,MATCH('דיווח פרטני'!G2118,גיליון3!$T$13:$T$27,0),MATCH('דיווח פרטני'!C2118,גיליון3!$U$12:$X$12,0)))," ", INDEX(גיליון3!$U$13:$X$27,MATCH('דיווח פרטני'!G2118,גיליון3!$T$13:$T$27,0),MATCH('דיווח פרטני'!C2118,גיליון3!$U$12:$X$12,0)))</f>
        <v xml:space="preserve"> </v>
      </c>
      <c r="I2118" s="866"/>
      <c r="J2118" s="866"/>
      <c r="K2118" s="905"/>
    </row>
    <row r="2119" spans="1:11" ht="19" thickBot="1" x14ac:dyDescent="0.5">
      <c r="A2119" s="866"/>
      <c r="B2119" s="866"/>
      <c r="C2119" s="866"/>
      <c r="D2119" s="866"/>
      <c r="E2119" s="867"/>
      <c r="F2119" s="866"/>
      <c r="G2119" s="866"/>
      <c r="H2119" s="869" t="str">
        <f t="array" ref="H2119">IF(ISERROR(INDEX(גיליון3!$U$13:$X$27,MATCH('דיווח פרטני'!G2119,גיליון3!$T$13:$T$27,0),MATCH('דיווח פרטני'!C2119,גיליון3!$U$12:$X$12,0)))," ", INDEX(גיליון3!$U$13:$X$27,MATCH('דיווח פרטני'!G2119,גיליון3!$T$13:$T$27,0),MATCH('דיווח פרטני'!C2119,גיליון3!$U$12:$X$12,0)))</f>
        <v xml:space="preserve"> </v>
      </c>
      <c r="I2119" s="866"/>
      <c r="J2119" s="866"/>
      <c r="K2119" s="905"/>
    </row>
    <row r="2120" spans="1:11" ht="19" thickBot="1" x14ac:dyDescent="0.5">
      <c r="A2120" s="866"/>
      <c r="B2120" s="866"/>
      <c r="C2120" s="866"/>
      <c r="D2120" s="866"/>
      <c r="E2120" s="867"/>
      <c r="F2120" s="866"/>
      <c r="G2120" s="866"/>
      <c r="H2120" s="869" t="str">
        <f t="array" ref="H2120">IF(ISERROR(INDEX(גיליון3!$U$13:$X$27,MATCH('דיווח פרטני'!G2120,גיליון3!$T$13:$T$27,0),MATCH('דיווח פרטני'!C2120,גיליון3!$U$12:$X$12,0)))," ", INDEX(גיליון3!$U$13:$X$27,MATCH('דיווח פרטני'!G2120,גיליון3!$T$13:$T$27,0),MATCH('דיווח פרטני'!C2120,גיליון3!$U$12:$X$12,0)))</f>
        <v xml:space="preserve"> </v>
      </c>
      <c r="I2120" s="866"/>
      <c r="J2120" s="866"/>
      <c r="K2120" s="905"/>
    </row>
    <row r="2121" spans="1:11" ht="19" thickBot="1" x14ac:dyDescent="0.5">
      <c r="A2121" s="866"/>
      <c r="B2121" s="866"/>
      <c r="C2121" s="866"/>
      <c r="D2121" s="866"/>
      <c r="E2121" s="867"/>
      <c r="F2121" s="866"/>
      <c r="G2121" s="866"/>
      <c r="H2121" s="869" t="str">
        <f t="array" ref="H2121">IF(ISERROR(INDEX(גיליון3!$U$13:$X$27,MATCH('דיווח פרטני'!G2121,גיליון3!$T$13:$T$27,0),MATCH('דיווח פרטני'!C2121,גיליון3!$U$12:$X$12,0)))," ", INDEX(גיליון3!$U$13:$X$27,MATCH('דיווח פרטני'!G2121,גיליון3!$T$13:$T$27,0),MATCH('דיווח פרטני'!C2121,גיליון3!$U$12:$X$12,0)))</f>
        <v xml:space="preserve"> </v>
      </c>
      <c r="I2121" s="866"/>
      <c r="J2121" s="866"/>
      <c r="K2121" s="905"/>
    </row>
    <row r="2122" spans="1:11" ht="19" thickBot="1" x14ac:dyDescent="0.5">
      <c r="A2122" s="866"/>
      <c r="B2122" s="866"/>
      <c r="C2122" s="866"/>
      <c r="D2122" s="866"/>
      <c r="E2122" s="867"/>
      <c r="F2122" s="866"/>
      <c r="G2122" s="866"/>
      <c r="H2122" s="869" t="str">
        <f t="array" ref="H2122">IF(ISERROR(INDEX(גיליון3!$U$13:$X$27,MATCH('דיווח פרטני'!G2122,גיליון3!$T$13:$T$27,0),MATCH('דיווח פרטני'!C2122,גיליון3!$U$12:$X$12,0)))," ", INDEX(גיליון3!$U$13:$X$27,MATCH('דיווח פרטני'!G2122,גיליון3!$T$13:$T$27,0),MATCH('דיווח פרטני'!C2122,גיליון3!$U$12:$X$12,0)))</f>
        <v xml:space="preserve"> </v>
      </c>
      <c r="I2122" s="866"/>
      <c r="J2122" s="866"/>
      <c r="K2122" s="905"/>
    </row>
    <row r="2123" spans="1:11" ht="19" thickBot="1" x14ac:dyDescent="0.5">
      <c r="A2123" s="866"/>
      <c r="B2123" s="866"/>
      <c r="C2123" s="866"/>
      <c r="D2123" s="866"/>
      <c r="E2123" s="867"/>
      <c r="F2123" s="866"/>
      <c r="G2123" s="866"/>
      <c r="H2123" s="869" t="str">
        <f t="array" ref="H2123">IF(ISERROR(INDEX(גיליון3!$U$13:$X$27,MATCH('דיווח פרטני'!G2123,גיליון3!$T$13:$T$27,0),MATCH('דיווח פרטני'!C2123,גיליון3!$U$12:$X$12,0)))," ", INDEX(גיליון3!$U$13:$X$27,MATCH('דיווח פרטני'!G2123,גיליון3!$T$13:$T$27,0),MATCH('דיווח פרטני'!C2123,גיליון3!$U$12:$X$12,0)))</f>
        <v xml:space="preserve"> </v>
      </c>
      <c r="I2123" s="866"/>
      <c r="J2123" s="866"/>
      <c r="K2123" s="905"/>
    </row>
    <row r="2124" spans="1:11" ht="19" thickBot="1" x14ac:dyDescent="0.5">
      <c r="A2124" s="866"/>
      <c r="B2124" s="866"/>
      <c r="C2124" s="866"/>
      <c r="D2124" s="866"/>
      <c r="E2124" s="867"/>
      <c r="F2124" s="866"/>
      <c r="G2124" s="866"/>
      <c r="H2124" s="869" t="str">
        <f t="array" ref="H2124">IF(ISERROR(INDEX(גיליון3!$U$13:$X$27,MATCH('דיווח פרטני'!G2124,גיליון3!$T$13:$T$27,0),MATCH('דיווח פרטני'!C2124,גיליון3!$U$12:$X$12,0)))," ", INDEX(גיליון3!$U$13:$X$27,MATCH('דיווח פרטני'!G2124,גיליון3!$T$13:$T$27,0),MATCH('דיווח פרטני'!C2124,גיליון3!$U$12:$X$12,0)))</f>
        <v xml:space="preserve"> </v>
      </c>
      <c r="I2124" s="866"/>
      <c r="J2124" s="866"/>
      <c r="K2124" s="905"/>
    </row>
    <row r="2125" spans="1:11" ht="19" thickBot="1" x14ac:dyDescent="0.5">
      <c r="A2125" s="866"/>
      <c r="B2125" s="866"/>
      <c r="C2125" s="866"/>
      <c r="D2125" s="866"/>
      <c r="E2125" s="867"/>
      <c r="F2125" s="866"/>
      <c r="G2125" s="866"/>
      <c r="H2125" s="869" t="str">
        <f t="array" ref="H2125">IF(ISERROR(INDEX(גיליון3!$U$13:$X$27,MATCH('דיווח פרטני'!G2125,גיליון3!$T$13:$T$27,0),MATCH('דיווח פרטני'!C2125,גיליון3!$U$12:$X$12,0)))," ", INDEX(גיליון3!$U$13:$X$27,MATCH('דיווח פרטני'!G2125,גיליון3!$T$13:$T$27,0),MATCH('דיווח פרטני'!C2125,גיליון3!$U$12:$X$12,0)))</f>
        <v xml:space="preserve"> </v>
      </c>
      <c r="I2125" s="866"/>
      <c r="J2125" s="866"/>
      <c r="K2125" s="905"/>
    </row>
    <row r="2126" spans="1:11" ht="19" thickBot="1" x14ac:dyDescent="0.5">
      <c r="A2126" s="866"/>
      <c r="B2126" s="866"/>
      <c r="C2126" s="866"/>
      <c r="D2126" s="866"/>
      <c r="E2126" s="867"/>
      <c r="F2126" s="866"/>
      <c r="G2126" s="866"/>
      <c r="H2126" s="869" t="str">
        <f t="array" ref="H2126">IF(ISERROR(INDEX(גיליון3!$U$13:$X$27,MATCH('דיווח פרטני'!G2126,גיליון3!$T$13:$T$27,0),MATCH('דיווח פרטני'!C2126,גיליון3!$U$12:$X$12,0)))," ", INDEX(גיליון3!$U$13:$X$27,MATCH('דיווח פרטני'!G2126,גיליון3!$T$13:$T$27,0),MATCH('דיווח פרטני'!C2126,גיליון3!$U$12:$X$12,0)))</f>
        <v xml:space="preserve"> </v>
      </c>
      <c r="I2126" s="866"/>
      <c r="J2126" s="866"/>
      <c r="K2126" s="905"/>
    </row>
    <row r="2127" spans="1:11" ht="19" thickBot="1" x14ac:dyDescent="0.5">
      <c r="A2127" s="866"/>
      <c r="B2127" s="866"/>
      <c r="C2127" s="866"/>
      <c r="D2127" s="866"/>
      <c r="E2127" s="867"/>
      <c r="F2127" s="866"/>
      <c r="G2127" s="866"/>
      <c r="H2127" s="869" t="str">
        <f t="array" ref="H2127">IF(ISERROR(INDEX(גיליון3!$U$13:$X$27,MATCH('דיווח פרטני'!G2127,גיליון3!$T$13:$T$27,0),MATCH('דיווח פרטני'!C2127,גיליון3!$U$12:$X$12,0)))," ", INDEX(גיליון3!$U$13:$X$27,MATCH('דיווח פרטני'!G2127,גיליון3!$T$13:$T$27,0),MATCH('דיווח פרטני'!C2127,גיליון3!$U$12:$X$12,0)))</f>
        <v xml:space="preserve"> </v>
      </c>
      <c r="I2127" s="866"/>
      <c r="J2127" s="866"/>
      <c r="K2127" s="905"/>
    </row>
    <row r="2128" spans="1:11" ht="19" thickBot="1" x14ac:dyDescent="0.5">
      <c r="A2128" s="866"/>
      <c r="B2128" s="866"/>
      <c r="C2128" s="866"/>
      <c r="D2128" s="866"/>
      <c r="E2128" s="867"/>
      <c r="F2128" s="866"/>
      <c r="G2128" s="866"/>
      <c r="H2128" s="869" t="str">
        <f t="array" ref="H2128">IF(ISERROR(INDEX(גיליון3!$U$13:$X$27,MATCH('דיווח פרטני'!G2128,גיליון3!$T$13:$T$27,0),MATCH('דיווח פרטני'!C2128,גיליון3!$U$12:$X$12,0)))," ", INDEX(גיליון3!$U$13:$X$27,MATCH('דיווח פרטני'!G2128,גיליון3!$T$13:$T$27,0),MATCH('דיווח פרטני'!C2128,גיליון3!$U$12:$X$12,0)))</f>
        <v xml:space="preserve"> </v>
      </c>
      <c r="I2128" s="866"/>
      <c r="J2128" s="866"/>
      <c r="K2128" s="905"/>
    </row>
    <row r="2129" spans="1:11" ht="19" thickBot="1" x14ac:dyDescent="0.5">
      <c r="A2129" s="866"/>
      <c r="B2129" s="866"/>
      <c r="C2129" s="866"/>
      <c r="D2129" s="866"/>
      <c r="E2129" s="867"/>
      <c r="F2129" s="866"/>
      <c r="G2129" s="866"/>
      <c r="H2129" s="869" t="str">
        <f t="array" ref="H2129">IF(ISERROR(INDEX(גיליון3!$U$13:$X$27,MATCH('דיווח פרטני'!G2129,גיליון3!$T$13:$T$27,0),MATCH('דיווח פרטני'!C2129,גיליון3!$U$12:$X$12,0)))," ", INDEX(גיליון3!$U$13:$X$27,MATCH('דיווח פרטני'!G2129,גיליון3!$T$13:$T$27,0),MATCH('דיווח פרטני'!C2129,גיליון3!$U$12:$X$12,0)))</f>
        <v xml:space="preserve"> </v>
      </c>
      <c r="I2129" s="866"/>
      <c r="J2129" s="866"/>
      <c r="K2129" s="905"/>
    </row>
    <row r="2130" spans="1:11" ht="19" thickBot="1" x14ac:dyDescent="0.5">
      <c r="A2130" s="866"/>
      <c r="B2130" s="866"/>
      <c r="C2130" s="866"/>
      <c r="D2130" s="866"/>
      <c r="E2130" s="867"/>
      <c r="F2130" s="866"/>
      <c r="G2130" s="866"/>
      <c r="H2130" s="869" t="str">
        <f t="array" ref="H2130">IF(ISERROR(INDEX(גיליון3!$U$13:$X$27,MATCH('דיווח פרטני'!G2130,גיליון3!$T$13:$T$27,0),MATCH('דיווח פרטני'!C2130,גיליון3!$U$12:$X$12,0)))," ", INDEX(גיליון3!$U$13:$X$27,MATCH('דיווח פרטני'!G2130,גיליון3!$T$13:$T$27,0),MATCH('דיווח פרטני'!C2130,גיליון3!$U$12:$X$12,0)))</f>
        <v xml:space="preserve"> </v>
      </c>
      <c r="I2130" s="866"/>
      <c r="J2130" s="866"/>
      <c r="K2130" s="905"/>
    </row>
    <row r="2131" spans="1:11" ht="19" thickBot="1" x14ac:dyDescent="0.5">
      <c r="A2131" s="866"/>
      <c r="B2131" s="866"/>
      <c r="C2131" s="866"/>
      <c r="D2131" s="866"/>
      <c r="E2131" s="867"/>
      <c r="F2131" s="866"/>
      <c r="G2131" s="866"/>
      <c r="H2131" s="869" t="str">
        <f t="array" ref="H2131">IF(ISERROR(INDEX(גיליון3!$U$13:$X$27,MATCH('דיווח פרטני'!G2131,גיליון3!$T$13:$T$27,0),MATCH('דיווח פרטני'!C2131,גיליון3!$U$12:$X$12,0)))," ", INDEX(גיליון3!$U$13:$X$27,MATCH('דיווח פרטני'!G2131,גיליון3!$T$13:$T$27,0),MATCH('דיווח פרטני'!C2131,גיליון3!$U$12:$X$12,0)))</f>
        <v xml:space="preserve"> </v>
      </c>
      <c r="I2131" s="866"/>
      <c r="J2131" s="866"/>
      <c r="K2131" s="905"/>
    </row>
    <row r="2132" spans="1:11" ht="19" thickBot="1" x14ac:dyDescent="0.5">
      <c r="A2132" s="866"/>
      <c r="B2132" s="866"/>
      <c r="C2132" s="866"/>
      <c r="D2132" s="866"/>
      <c r="E2132" s="867"/>
      <c r="F2132" s="866"/>
      <c r="G2132" s="866"/>
      <c r="H2132" s="869" t="str">
        <f t="array" ref="H2132">IF(ISERROR(INDEX(גיליון3!$U$13:$X$27,MATCH('דיווח פרטני'!G2132,גיליון3!$T$13:$T$27,0),MATCH('דיווח פרטני'!C2132,גיליון3!$U$12:$X$12,0)))," ", INDEX(גיליון3!$U$13:$X$27,MATCH('דיווח פרטני'!G2132,גיליון3!$T$13:$T$27,0),MATCH('דיווח פרטני'!C2132,גיליון3!$U$12:$X$12,0)))</f>
        <v xml:space="preserve"> </v>
      </c>
      <c r="I2132" s="866"/>
      <c r="J2132" s="866"/>
      <c r="K2132" s="905"/>
    </row>
    <row r="2133" spans="1:11" ht="19" thickBot="1" x14ac:dyDescent="0.5">
      <c r="A2133" s="866"/>
      <c r="B2133" s="866"/>
      <c r="C2133" s="866"/>
      <c r="D2133" s="866"/>
      <c r="E2133" s="867"/>
      <c r="F2133" s="866"/>
      <c r="G2133" s="866"/>
      <c r="H2133" s="869" t="str">
        <f t="array" ref="H2133">IF(ISERROR(INDEX(גיליון3!$U$13:$X$27,MATCH('דיווח פרטני'!G2133,גיליון3!$T$13:$T$27,0),MATCH('דיווח פרטני'!C2133,גיליון3!$U$12:$X$12,0)))," ", INDEX(גיליון3!$U$13:$X$27,MATCH('דיווח פרטני'!G2133,גיליון3!$T$13:$T$27,0),MATCH('דיווח פרטני'!C2133,גיליון3!$U$12:$X$12,0)))</f>
        <v xml:space="preserve"> </v>
      </c>
      <c r="I2133" s="866"/>
      <c r="J2133" s="866"/>
      <c r="K2133" s="905"/>
    </row>
    <row r="2134" spans="1:11" ht="19" thickBot="1" x14ac:dyDescent="0.5">
      <c r="A2134" s="866"/>
      <c r="B2134" s="866"/>
      <c r="C2134" s="866"/>
      <c r="D2134" s="866"/>
      <c r="E2134" s="867"/>
      <c r="F2134" s="866"/>
      <c r="G2134" s="866"/>
      <c r="H2134" s="869" t="str">
        <f t="array" ref="H2134">IF(ISERROR(INDEX(גיליון3!$U$13:$X$27,MATCH('דיווח פרטני'!G2134,גיליון3!$T$13:$T$27,0),MATCH('דיווח פרטני'!C2134,גיליון3!$U$12:$X$12,0)))," ", INDEX(גיליון3!$U$13:$X$27,MATCH('דיווח פרטני'!G2134,גיליון3!$T$13:$T$27,0),MATCH('דיווח פרטני'!C2134,גיליון3!$U$12:$X$12,0)))</f>
        <v xml:space="preserve"> </v>
      </c>
      <c r="I2134" s="866"/>
      <c r="J2134" s="866"/>
      <c r="K2134" s="905"/>
    </row>
    <row r="2135" spans="1:11" ht="19" thickBot="1" x14ac:dyDescent="0.5">
      <c r="A2135" s="866"/>
      <c r="B2135" s="866"/>
      <c r="C2135" s="866"/>
      <c r="D2135" s="866"/>
      <c r="E2135" s="867"/>
      <c r="F2135" s="866"/>
      <c r="G2135" s="866"/>
      <c r="H2135" s="869" t="str">
        <f t="array" ref="H2135">IF(ISERROR(INDEX(גיליון3!$U$13:$X$27,MATCH('דיווח פרטני'!G2135,גיליון3!$T$13:$T$27,0),MATCH('דיווח פרטני'!C2135,גיליון3!$U$12:$X$12,0)))," ", INDEX(גיליון3!$U$13:$X$27,MATCH('דיווח פרטני'!G2135,גיליון3!$T$13:$T$27,0),MATCH('דיווח פרטני'!C2135,גיליון3!$U$12:$X$12,0)))</f>
        <v xml:space="preserve"> </v>
      </c>
      <c r="I2135" s="866"/>
      <c r="J2135" s="866"/>
      <c r="K2135" s="905"/>
    </row>
    <row r="2136" spans="1:11" ht="19" thickBot="1" x14ac:dyDescent="0.5">
      <c r="A2136" s="866"/>
      <c r="B2136" s="866"/>
      <c r="C2136" s="866"/>
      <c r="D2136" s="866"/>
      <c r="E2136" s="867"/>
      <c r="F2136" s="866"/>
      <c r="G2136" s="866"/>
      <c r="H2136" s="869" t="str">
        <f t="array" ref="H2136">IF(ISERROR(INDEX(גיליון3!$U$13:$X$27,MATCH('דיווח פרטני'!G2136,גיליון3!$T$13:$T$27,0),MATCH('דיווח פרטני'!C2136,גיליון3!$U$12:$X$12,0)))," ", INDEX(גיליון3!$U$13:$X$27,MATCH('דיווח פרטני'!G2136,גיליון3!$T$13:$T$27,0),MATCH('דיווח פרטני'!C2136,גיליון3!$U$12:$X$12,0)))</f>
        <v xml:space="preserve"> </v>
      </c>
      <c r="I2136" s="866"/>
      <c r="J2136" s="866"/>
      <c r="K2136" s="905"/>
    </row>
    <row r="2137" spans="1:11" ht="19" thickBot="1" x14ac:dyDescent="0.5">
      <c r="A2137" s="866"/>
      <c r="B2137" s="866"/>
      <c r="C2137" s="866"/>
      <c r="D2137" s="866"/>
      <c r="E2137" s="867"/>
      <c r="F2137" s="866"/>
      <c r="G2137" s="866"/>
      <c r="H2137" s="869" t="str">
        <f t="array" ref="H2137">IF(ISERROR(INDEX(גיליון3!$U$13:$X$27,MATCH('דיווח פרטני'!G2137,גיליון3!$T$13:$T$27,0),MATCH('דיווח פרטני'!C2137,גיליון3!$U$12:$X$12,0)))," ", INDEX(גיליון3!$U$13:$X$27,MATCH('דיווח פרטני'!G2137,גיליון3!$T$13:$T$27,0),MATCH('דיווח פרטני'!C2137,גיליון3!$U$12:$X$12,0)))</f>
        <v xml:space="preserve"> </v>
      </c>
      <c r="I2137" s="866"/>
      <c r="J2137" s="866"/>
      <c r="K2137" s="905"/>
    </row>
    <row r="2138" spans="1:11" ht="19" thickBot="1" x14ac:dyDescent="0.5">
      <c r="A2138" s="866"/>
      <c r="B2138" s="866"/>
      <c r="C2138" s="866"/>
      <c r="D2138" s="866"/>
      <c r="E2138" s="867"/>
      <c r="F2138" s="866"/>
      <c r="G2138" s="866"/>
      <c r="H2138" s="869" t="str">
        <f t="array" ref="H2138">IF(ISERROR(INDEX(גיליון3!$U$13:$X$27,MATCH('דיווח פרטני'!G2138,גיליון3!$T$13:$T$27,0),MATCH('דיווח פרטני'!C2138,גיליון3!$U$12:$X$12,0)))," ", INDEX(גיליון3!$U$13:$X$27,MATCH('דיווח פרטני'!G2138,גיליון3!$T$13:$T$27,0),MATCH('דיווח פרטני'!C2138,גיליון3!$U$12:$X$12,0)))</f>
        <v xml:space="preserve"> </v>
      </c>
      <c r="I2138" s="866"/>
      <c r="J2138" s="866"/>
      <c r="K2138" s="905"/>
    </row>
    <row r="2139" spans="1:11" ht="19" thickBot="1" x14ac:dyDescent="0.5">
      <c r="A2139" s="866"/>
      <c r="B2139" s="866"/>
      <c r="C2139" s="866"/>
      <c r="D2139" s="866"/>
      <c r="E2139" s="867"/>
      <c r="F2139" s="866"/>
      <c r="G2139" s="866"/>
      <c r="H2139" s="869" t="str">
        <f t="array" ref="H2139">IF(ISERROR(INDEX(גיליון3!$U$13:$X$27,MATCH('דיווח פרטני'!G2139,גיליון3!$T$13:$T$27,0),MATCH('דיווח פרטני'!C2139,גיליון3!$U$12:$X$12,0)))," ", INDEX(גיליון3!$U$13:$X$27,MATCH('דיווח פרטני'!G2139,גיליון3!$T$13:$T$27,0),MATCH('דיווח פרטני'!C2139,גיליון3!$U$12:$X$12,0)))</f>
        <v xml:space="preserve"> </v>
      </c>
      <c r="I2139" s="866"/>
      <c r="J2139" s="866"/>
      <c r="K2139" s="905"/>
    </row>
    <row r="2140" spans="1:11" ht="19" thickBot="1" x14ac:dyDescent="0.5">
      <c r="A2140" s="866"/>
      <c r="B2140" s="866"/>
      <c r="C2140" s="866"/>
      <c r="D2140" s="866"/>
      <c r="E2140" s="867"/>
      <c r="F2140" s="866"/>
      <c r="G2140" s="866"/>
      <c r="H2140" s="869" t="str">
        <f t="array" ref="H2140">IF(ISERROR(INDEX(גיליון3!$U$13:$X$27,MATCH('דיווח פרטני'!G2140,גיליון3!$T$13:$T$27,0),MATCH('דיווח פרטני'!C2140,גיליון3!$U$12:$X$12,0)))," ", INDEX(גיליון3!$U$13:$X$27,MATCH('דיווח פרטני'!G2140,גיליון3!$T$13:$T$27,0),MATCH('דיווח פרטני'!C2140,גיליון3!$U$12:$X$12,0)))</f>
        <v xml:space="preserve"> </v>
      </c>
      <c r="I2140" s="866"/>
      <c r="J2140" s="866"/>
      <c r="K2140" s="905"/>
    </row>
    <row r="2141" spans="1:11" ht="19" thickBot="1" x14ac:dyDescent="0.5">
      <c r="A2141" s="866"/>
      <c r="B2141" s="866"/>
      <c r="C2141" s="866"/>
      <c r="D2141" s="866"/>
      <c r="E2141" s="867"/>
      <c r="F2141" s="866"/>
      <c r="G2141" s="866"/>
      <c r="H2141" s="869" t="str">
        <f t="array" ref="H2141">IF(ISERROR(INDEX(גיליון3!$U$13:$X$27,MATCH('דיווח פרטני'!G2141,גיליון3!$T$13:$T$27,0),MATCH('דיווח פרטני'!C2141,גיליון3!$U$12:$X$12,0)))," ", INDEX(גיליון3!$U$13:$X$27,MATCH('דיווח פרטני'!G2141,גיליון3!$T$13:$T$27,0),MATCH('דיווח פרטני'!C2141,גיליון3!$U$12:$X$12,0)))</f>
        <v xml:space="preserve"> </v>
      </c>
      <c r="I2141" s="866"/>
      <c r="J2141" s="866"/>
      <c r="K2141" s="905"/>
    </row>
    <row r="2142" spans="1:11" ht="19" thickBot="1" x14ac:dyDescent="0.5">
      <c r="A2142" s="866"/>
      <c r="B2142" s="866"/>
      <c r="C2142" s="866"/>
      <c r="D2142" s="866"/>
      <c r="E2142" s="867"/>
      <c r="F2142" s="866"/>
      <c r="G2142" s="866"/>
      <c r="H2142" s="869" t="str">
        <f t="array" ref="H2142">IF(ISERROR(INDEX(גיליון3!$U$13:$X$27,MATCH('דיווח פרטני'!G2142,גיליון3!$T$13:$T$27,0),MATCH('דיווח פרטני'!C2142,גיליון3!$U$12:$X$12,0)))," ", INDEX(גיליון3!$U$13:$X$27,MATCH('דיווח פרטני'!G2142,גיליון3!$T$13:$T$27,0),MATCH('דיווח פרטני'!C2142,גיליון3!$U$12:$X$12,0)))</f>
        <v xml:space="preserve"> </v>
      </c>
      <c r="I2142" s="866"/>
      <c r="J2142" s="866"/>
      <c r="K2142" s="905"/>
    </row>
    <row r="2143" spans="1:11" ht="19" thickBot="1" x14ac:dyDescent="0.5">
      <c r="A2143" s="866"/>
      <c r="B2143" s="866"/>
      <c r="C2143" s="866"/>
      <c r="D2143" s="866"/>
      <c r="E2143" s="867"/>
      <c r="F2143" s="866"/>
      <c r="G2143" s="866"/>
      <c r="H2143" s="869" t="str">
        <f t="array" ref="H2143">IF(ISERROR(INDEX(גיליון3!$U$13:$X$27,MATCH('דיווח פרטני'!G2143,גיליון3!$T$13:$T$27,0),MATCH('דיווח פרטני'!C2143,גיליון3!$U$12:$X$12,0)))," ", INDEX(גיליון3!$U$13:$X$27,MATCH('דיווח פרטני'!G2143,גיליון3!$T$13:$T$27,0),MATCH('דיווח פרטני'!C2143,גיליון3!$U$12:$X$12,0)))</f>
        <v xml:space="preserve"> </v>
      </c>
      <c r="I2143" s="866"/>
      <c r="J2143" s="866"/>
      <c r="K2143" s="905"/>
    </row>
    <row r="2144" spans="1:11" ht="19" thickBot="1" x14ac:dyDescent="0.5">
      <c r="A2144" s="866"/>
      <c r="B2144" s="866"/>
      <c r="C2144" s="866"/>
      <c r="D2144" s="866"/>
      <c r="E2144" s="867"/>
      <c r="F2144" s="866"/>
      <c r="G2144" s="866"/>
      <c r="H2144" s="869" t="str">
        <f t="array" ref="H2144">IF(ISERROR(INDEX(גיליון3!$U$13:$X$27,MATCH('דיווח פרטני'!G2144,גיליון3!$T$13:$T$27,0),MATCH('דיווח פרטני'!C2144,גיליון3!$U$12:$X$12,0)))," ", INDEX(גיליון3!$U$13:$X$27,MATCH('דיווח פרטני'!G2144,גיליון3!$T$13:$T$27,0),MATCH('דיווח פרטני'!C2144,גיליון3!$U$12:$X$12,0)))</f>
        <v xml:space="preserve"> </v>
      </c>
      <c r="I2144" s="866"/>
      <c r="J2144" s="866"/>
      <c r="K2144" s="905"/>
    </row>
    <row r="2145" spans="1:11" ht="19" thickBot="1" x14ac:dyDescent="0.5">
      <c r="A2145" s="866"/>
      <c r="B2145" s="866"/>
      <c r="C2145" s="866"/>
      <c r="D2145" s="866"/>
      <c r="E2145" s="867"/>
      <c r="F2145" s="866"/>
      <c r="G2145" s="866"/>
      <c r="H2145" s="869" t="str">
        <f t="array" ref="H2145">IF(ISERROR(INDEX(גיליון3!$U$13:$X$27,MATCH('דיווח פרטני'!G2145,גיליון3!$T$13:$T$27,0),MATCH('דיווח פרטני'!C2145,גיליון3!$U$12:$X$12,0)))," ", INDEX(גיליון3!$U$13:$X$27,MATCH('דיווח פרטני'!G2145,גיליון3!$T$13:$T$27,0),MATCH('דיווח פרטני'!C2145,גיליון3!$U$12:$X$12,0)))</f>
        <v xml:space="preserve"> </v>
      </c>
      <c r="I2145" s="866"/>
      <c r="J2145" s="866"/>
      <c r="K2145" s="905"/>
    </row>
    <row r="2146" spans="1:11" ht="19" thickBot="1" x14ac:dyDescent="0.5">
      <c r="A2146" s="866"/>
      <c r="B2146" s="866"/>
      <c r="C2146" s="866"/>
      <c r="D2146" s="866"/>
      <c r="E2146" s="867"/>
      <c r="F2146" s="866"/>
      <c r="G2146" s="866"/>
      <c r="H2146" s="869" t="str">
        <f t="array" ref="H2146">IF(ISERROR(INDEX(גיליון3!$U$13:$X$27,MATCH('דיווח פרטני'!G2146,גיליון3!$T$13:$T$27,0),MATCH('דיווח פרטני'!C2146,גיליון3!$U$12:$X$12,0)))," ", INDEX(גיליון3!$U$13:$X$27,MATCH('דיווח פרטני'!G2146,גיליון3!$T$13:$T$27,0),MATCH('דיווח פרטני'!C2146,גיליון3!$U$12:$X$12,0)))</f>
        <v xml:space="preserve"> </v>
      </c>
      <c r="I2146" s="866"/>
      <c r="J2146" s="866"/>
      <c r="K2146" s="905"/>
    </row>
    <row r="2147" spans="1:11" ht="19" thickBot="1" x14ac:dyDescent="0.5">
      <c r="A2147" s="866"/>
      <c r="B2147" s="866"/>
      <c r="C2147" s="866"/>
      <c r="D2147" s="866"/>
      <c r="E2147" s="867"/>
      <c r="F2147" s="866"/>
      <c r="G2147" s="866"/>
      <c r="H2147" s="869" t="str">
        <f t="array" ref="H2147">IF(ISERROR(INDEX(גיליון3!$U$13:$X$27,MATCH('דיווח פרטני'!G2147,גיליון3!$T$13:$T$27,0),MATCH('דיווח פרטני'!C2147,גיליון3!$U$12:$X$12,0)))," ", INDEX(גיליון3!$U$13:$X$27,MATCH('דיווח פרטני'!G2147,גיליון3!$T$13:$T$27,0),MATCH('דיווח פרטני'!C2147,גיליון3!$U$12:$X$12,0)))</f>
        <v xml:space="preserve"> </v>
      </c>
      <c r="I2147" s="866"/>
      <c r="J2147" s="866"/>
      <c r="K2147" s="905"/>
    </row>
    <row r="2148" spans="1:11" ht="19" thickBot="1" x14ac:dyDescent="0.5">
      <c r="A2148" s="866"/>
      <c r="B2148" s="866"/>
      <c r="C2148" s="866"/>
      <c r="D2148" s="866"/>
      <c r="E2148" s="867"/>
      <c r="F2148" s="866"/>
      <c r="G2148" s="866"/>
      <c r="H2148" s="869" t="str">
        <f t="array" ref="H2148">IF(ISERROR(INDEX(גיליון3!$U$13:$X$27,MATCH('דיווח פרטני'!G2148,גיליון3!$T$13:$T$27,0),MATCH('דיווח פרטני'!C2148,גיליון3!$U$12:$X$12,0)))," ", INDEX(גיליון3!$U$13:$X$27,MATCH('דיווח פרטני'!G2148,גיליון3!$T$13:$T$27,0),MATCH('דיווח פרטני'!C2148,גיליון3!$U$12:$X$12,0)))</f>
        <v xml:space="preserve"> </v>
      </c>
      <c r="I2148" s="866"/>
      <c r="J2148" s="866"/>
      <c r="K2148" s="905"/>
    </row>
    <row r="2149" spans="1:11" ht="19" thickBot="1" x14ac:dyDescent="0.5">
      <c r="A2149" s="866"/>
      <c r="B2149" s="866"/>
      <c r="C2149" s="866"/>
      <c r="D2149" s="866"/>
      <c r="E2149" s="867"/>
      <c r="F2149" s="866"/>
      <c r="G2149" s="866"/>
      <c r="H2149" s="869" t="str">
        <f t="array" ref="H2149">IF(ISERROR(INDEX(גיליון3!$U$13:$X$27,MATCH('דיווח פרטני'!G2149,גיליון3!$T$13:$T$27,0),MATCH('דיווח פרטני'!C2149,גיליון3!$U$12:$X$12,0)))," ", INDEX(גיליון3!$U$13:$X$27,MATCH('דיווח פרטני'!G2149,גיליון3!$T$13:$T$27,0),MATCH('דיווח פרטני'!C2149,גיליון3!$U$12:$X$12,0)))</f>
        <v xml:space="preserve"> </v>
      </c>
      <c r="I2149" s="866"/>
      <c r="J2149" s="866"/>
      <c r="K2149" s="905"/>
    </row>
    <row r="2150" spans="1:11" ht="19" thickBot="1" x14ac:dyDescent="0.5">
      <c r="A2150" s="866"/>
      <c r="B2150" s="866"/>
      <c r="C2150" s="866"/>
      <c r="D2150" s="866"/>
      <c r="E2150" s="867"/>
      <c r="F2150" s="866"/>
      <c r="G2150" s="866"/>
      <c r="H2150" s="869" t="str">
        <f t="array" ref="H2150">IF(ISERROR(INDEX(גיליון3!$U$13:$X$27,MATCH('דיווח פרטני'!G2150,גיליון3!$T$13:$T$27,0),MATCH('דיווח פרטני'!C2150,גיליון3!$U$12:$X$12,0)))," ", INDEX(גיליון3!$U$13:$X$27,MATCH('דיווח פרטני'!G2150,גיליון3!$T$13:$T$27,0),MATCH('דיווח פרטני'!C2150,גיליון3!$U$12:$X$12,0)))</f>
        <v xml:space="preserve"> </v>
      </c>
      <c r="I2150" s="866"/>
      <c r="J2150" s="866"/>
      <c r="K2150" s="905"/>
    </row>
    <row r="2151" spans="1:11" ht="19" thickBot="1" x14ac:dyDescent="0.5">
      <c r="A2151" s="866"/>
      <c r="B2151" s="866"/>
      <c r="C2151" s="866"/>
      <c r="D2151" s="866"/>
      <c r="E2151" s="867"/>
      <c r="F2151" s="866"/>
      <c r="G2151" s="866"/>
      <c r="H2151" s="869" t="str">
        <f t="array" ref="H2151">IF(ISERROR(INDEX(גיליון3!$U$13:$X$27,MATCH('דיווח פרטני'!G2151,גיליון3!$T$13:$T$27,0),MATCH('דיווח פרטני'!C2151,גיליון3!$U$12:$X$12,0)))," ", INDEX(גיליון3!$U$13:$X$27,MATCH('דיווח פרטני'!G2151,גיליון3!$T$13:$T$27,0),MATCH('דיווח פרטני'!C2151,גיליון3!$U$12:$X$12,0)))</f>
        <v xml:space="preserve"> </v>
      </c>
      <c r="I2151" s="866"/>
      <c r="J2151" s="866"/>
      <c r="K2151" s="905"/>
    </row>
    <row r="2152" spans="1:11" ht="19" thickBot="1" x14ac:dyDescent="0.5">
      <c r="A2152" s="866"/>
      <c r="B2152" s="866"/>
      <c r="C2152" s="866"/>
      <c r="D2152" s="866"/>
      <c r="E2152" s="867"/>
      <c r="F2152" s="866"/>
      <c r="G2152" s="866"/>
      <c r="H2152" s="869" t="str">
        <f t="array" ref="H2152">IF(ISERROR(INDEX(גיליון3!$U$13:$X$27,MATCH('דיווח פרטני'!G2152,גיליון3!$T$13:$T$27,0),MATCH('דיווח פרטני'!C2152,גיליון3!$U$12:$X$12,0)))," ", INDEX(גיליון3!$U$13:$X$27,MATCH('דיווח פרטני'!G2152,גיליון3!$T$13:$T$27,0),MATCH('דיווח פרטני'!C2152,גיליון3!$U$12:$X$12,0)))</f>
        <v xml:space="preserve"> </v>
      </c>
      <c r="I2152" s="866"/>
      <c r="J2152" s="866"/>
      <c r="K2152" s="905"/>
    </row>
    <row r="2153" spans="1:11" ht="19" thickBot="1" x14ac:dyDescent="0.5">
      <c r="A2153" s="866"/>
      <c r="B2153" s="866"/>
      <c r="C2153" s="866"/>
      <c r="D2153" s="866"/>
      <c r="E2153" s="867"/>
      <c r="F2153" s="866"/>
      <c r="G2153" s="866"/>
      <c r="H2153" s="869" t="str">
        <f t="array" ref="H2153">IF(ISERROR(INDEX(גיליון3!$U$13:$X$27,MATCH('דיווח פרטני'!G2153,גיליון3!$T$13:$T$27,0),MATCH('דיווח פרטני'!C2153,גיליון3!$U$12:$X$12,0)))," ", INDEX(גיליון3!$U$13:$X$27,MATCH('דיווח פרטני'!G2153,גיליון3!$T$13:$T$27,0),MATCH('דיווח פרטני'!C2153,גיליון3!$U$12:$X$12,0)))</f>
        <v xml:space="preserve"> </v>
      </c>
      <c r="I2153" s="866"/>
      <c r="J2153" s="866"/>
      <c r="K2153" s="905"/>
    </row>
    <row r="2154" spans="1:11" ht="19" thickBot="1" x14ac:dyDescent="0.5">
      <c r="A2154" s="866"/>
      <c r="B2154" s="866"/>
      <c r="C2154" s="866"/>
      <c r="D2154" s="866"/>
      <c r="E2154" s="867"/>
      <c r="F2154" s="866"/>
      <c r="G2154" s="866"/>
      <c r="H2154" s="869" t="str">
        <f t="array" ref="H2154">IF(ISERROR(INDEX(גיליון3!$U$13:$X$27,MATCH('דיווח פרטני'!G2154,גיליון3!$T$13:$T$27,0),MATCH('דיווח פרטני'!C2154,גיליון3!$U$12:$X$12,0)))," ", INDEX(גיליון3!$U$13:$X$27,MATCH('דיווח פרטני'!G2154,גיליון3!$T$13:$T$27,0),MATCH('דיווח פרטני'!C2154,גיליון3!$U$12:$X$12,0)))</f>
        <v xml:space="preserve"> </v>
      </c>
      <c r="I2154" s="866"/>
      <c r="J2154" s="866"/>
      <c r="K2154" s="905"/>
    </row>
    <row r="2155" spans="1:11" ht="19" thickBot="1" x14ac:dyDescent="0.5">
      <c r="A2155" s="866"/>
      <c r="B2155" s="866"/>
      <c r="C2155" s="866"/>
      <c r="D2155" s="866"/>
      <c r="E2155" s="867"/>
      <c r="F2155" s="866"/>
      <c r="G2155" s="866"/>
      <c r="H2155" s="869" t="str">
        <f t="array" ref="H2155">IF(ISERROR(INDEX(גיליון3!$U$13:$X$27,MATCH('דיווח פרטני'!G2155,גיליון3!$T$13:$T$27,0),MATCH('דיווח פרטני'!C2155,גיליון3!$U$12:$X$12,0)))," ", INDEX(גיליון3!$U$13:$X$27,MATCH('דיווח פרטני'!G2155,גיליון3!$T$13:$T$27,0),MATCH('דיווח פרטני'!C2155,גיליון3!$U$12:$X$12,0)))</f>
        <v xml:space="preserve"> </v>
      </c>
      <c r="I2155" s="866"/>
      <c r="J2155" s="866"/>
      <c r="K2155" s="905"/>
    </row>
    <row r="2156" spans="1:11" ht="19" thickBot="1" x14ac:dyDescent="0.5">
      <c r="A2156" s="866"/>
      <c r="B2156" s="866"/>
      <c r="C2156" s="866"/>
      <c r="D2156" s="866"/>
      <c r="E2156" s="867"/>
      <c r="F2156" s="866"/>
      <c r="G2156" s="866"/>
      <c r="H2156" s="869" t="str">
        <f t="array" ref="H2156">IF(ISERROR(INDEX(גיליון3!$U$13:$X$27,MATCH('דיווח פרטני'!G2156,גיליון3!$T$13:$T$27,0),MATCH('דיווח פרטני'!C2156,גיליון3!$U$12:$X$12,0)))," ", INDEX(גיליון3!$U$13:$X$27,MATCH('דיווח פרטני'!G2156,גיליון3!$T$13:$T$27,0),MATCH('דיווח פרטני'!C2156,גיליון3!$U$12:$X$12,0)))</f>
        <v xml:space="preserve"> </v>
      </c>
      <c r="I2156" s="866"/>
      <c r="J2156" s="866"/>
      <c r="K2156" s="905"/>
    </row>
    <row r="2157" spans="1:11" ht="19" thickBot="1" x14ac:dyDescent="0.5">
      <c r="A2157" s="866"/>
      <c r="B2157" s="866"/>
      <c r="C2157" s="866"/>
      <c r="D2157" s="866"/>
      <c r="E2157" s="867"/>
      <c r="F2157" s="866"/>
      <c r="G2157" s="866"/>
      <c r="H2157" s="869" t="str">
        <f t="array" ref="H2157">IF(ISERROR(INDEX(גיליון3!$U$13:$X$27,MATCH('דיווח פרטני'!G2157,גיליון3!$T$13:$T$27,0),MATCH('דיווח פרטני'!C2157,גיליון3!$U$12:$X$12,0)))," ", INDEX(גיליון3!$U$13:$X$27,MATCH('דיווח פרטני'!G2157,גיליון3!$T$13:$T$27,0),MATCH('דיווח פרטני'!C2157,גיליון3!$U$12:$X$12,0)))</f>
        <v xml:space="preserve"> </v>
      </c>
      <c r="I2157" s="866"/>
      <c r="J2157" s="866"/>
      <c r="K2157" s="905"/>
    </row>
    <row r="2158" spans="1:11" ht="19" thickBot="1" x14ac:dyDescent="0.5">
      <c r="A2158" s="866"/>
      <c r="B2158" s="866"/>
      <c r="C2158" s="866"/>
      <c r="D2158" s="866"/>
      <c r="E2158" s="867"/>
      <c r="F2158" s="866"/>
      <c r="G2158" s="866"/>
      <c r="H2158" s="869" t="str">
        <f t="array" ref="H2158">IF(ISERROR(INDEX(גיליון3!$U$13:$X$27,MATCH('דיווח פרטני'!G2158,גיליון3!$T$13:$T$27,0),MATCH('דיווח פרטני'!C2158,גיליון3!$U$12:$X$12,0)))," ", INDEX(גיליון3!$U$13:$X$27,MATCH('דיווח פרטני'!G2158,גיליון3!$T$13:$T$27,0),MATCH('דיווח פרטני'!C2158,גיליון3!$U$12:$X$12,0)))</f>
        <v xml:space="preserve"> </v>
      </c>
      <c r="I2158" s="866"/>
      <c r="J2158" s="866"/>
      <c r="K2158" s="905"/>
    </row>
    <row r="2159" spans="1:11" ht="19" thickBot="1" x14ac:dyDescent="0.5">
      <c r="A2159" s="866"/>
      <c r="B2159" s="866"/>
      <c r="C2159" s="866"/>
      <c r="D2159" s="866"/>
      <c r="E2159" s="867"/>
      <c r="F2159" s="866"/>
      <c r="G2159" s="866"/>
      <c r="H2159" s="869" t="str">
        <f t="array" ref="H2159">IF(ISERROR(INDEX(גיליון3!$U$13:$X$27,MATCH('דיווח פרטני'!G2159,גיליון3!$T$13:$T$27,0),MATCH('דיווח פרטני'!C2159,גיליון3!$U$12:$X$12,0)))," ", INDEX(גיליון3!$U$13:$X$27,MATCH('דיווח פרטני'!G2159,גיליון3!$T$13:$T$27,0),MATCH('דיווח פרטני'!C2159,גיליון3!$U$12:$X$12,0)))</f>
        <v xml:space="preserve"> </v>
      </c>
      <c r="I2159" s="866"/>
      <c r="J2159" s="866"/>
      <c r="K2159" s="905"/>
    </row>
    <row r="2160" spans="1:11" ht="19" thickBot="1" x14ac:dyDescent="0.5">
      <c r="A2160" s="866"/>
      <c r="B2160" s="866"/>
      <c r="C2160" s="866"/>
      <c r="D2160" s="866"/>
      <c r="E2160" s="867"/>
      <c r="F2160" s="866"/>
      <c r="G2160" s="866"/>
      <c r="H2160" s="869" t="str">
        <f t="array" ref="H2160">IF(ISERROR(INDEX(גיליון3!$U$13:$X$27,MATCH('דיווח פרטני'!G2160,גיליון3!$T$13:$T$27,0),MATCH('דיווח פרטני'!C2160,גיליון3!$U$12:$X$12,0)))," ", INDEX(גיליון3!$U$13:$X$27,MATCH('דיווח פרטני'!G2160,גיליון3!$T$13:$T$27,0),MATCH('דיווח פרטני'!C2160,גיליון3!$U$12:$X$12,0)))</f>
        <v xml:space="preserve"> </v>
      </c>
      <c r="I2160" s="866"/>
      <c r="J2160" s="866"/>
      <c r="K2160" s="905"/>
    </row>
    <row r="2161" spans="1:11" ht="19" thickBot="1" x14ac:dyDescent="0.5">
      <c r="A2161" s="866"/>
      <c r="B2161" s="866"/>
      <c r="C2161" s="866"/>
      <c r="D2161" s="866"/>
      <c r="E2161" s="867"/>
      <c r="F2161" s="866"/>
      <c r="G2161" s="866"/>
      <c r="H2161" s="869" t="str">
        <f t="array" ref="H2161">IF(ISERROR(INDEX(גיליון3!$U$13:$X$27,MATCH('דיווח פרטני'!G2161,גיליון3!$T$13:$T$27,0),MATCH('דיווח פרטני'!C2161,גיליון3!$U$12:$X$12,0)))," ", INDEX(גיליון3!$U$13:$X$27,MATCH('דיווח פרטני'!G2161,גיליון3!$T$13:$T$27,0),MATCH('דיווח פרטני'!C2161,גיליון3!$U$12:$X$12,0)))</f>
        <v xml:space="preserve"> </v>
      </c>
      <c r="I2161" s="866"/>
      <c r="J2161" s="866"/>
      <c r="K2161" s="905"/>
    </row>
    <row r="2162" spans="1:11" ht="19" thickBot="1" x14ac:dyDescent="0.5">
      <c r="A2162" s="866"/>
      <c r="B2162" s="866"/>
      <c r="C2162" s="866"/>
      <c r="D2162" s="866"/>
      <c r="E2162" s="867"/>
      <c r="F2162" s="866"/>
      <c r="G2162" s="866"/>
      <c r="H2162" s="869" t="str">
        <f t="array" ref="H2162">IF(ISERROR(INDEX(גיליון3!$U$13:$X$27,MATCH('דיווח פרטני'!G2162,גיליון3!$T$13:$T$27,0),MATCH('דיווח פרטני'!C2162,גיליון3!$U$12:$X$12,0)))," ", INDEX(גיליון3!$U$13:$X$27,MATCH('דיווח פרטני'!G2162,גיליון3!$T$13:$T$27,0),MATCH('דיווח פרטני'!C2162,גיליון3!$U$12:$X$12,0)))</f>
        <v xml:space="preserve"> </v>
      </c>
      <c r="I2162" s="866"/>
      <c r="J2162" s="866"/>
      <c r="K2162" s="905"/>
    </row>
    <row r="2163" spans="1:11" ht="19" thickBot="1" x14ac:dyDescent="0.5">
      <c r="A2163" s="866"/>
      <c r="B2163" s="866"/>
      <c r="C2163" s="866"/>
      <c r="D2163" s="866"/>
      <c r="E2163" s="867"/>
      <c r="F2163" s="866"/>
      <c r="G2163" s="866"/>
      <c r="H2163" s="869" t="str">
        <f t="array" ref="H2163">IF(ISERROR(INDEX(גיליון3!$U$13:$X$27,MATCH('דיווח פרטני'!G2163,גיליון3!$T$13:$T$27,0),MATCH('דיווח פרטני'!C2163,גיליון3!$U$12:$X$12,0)))," ", INDEX(גיליון3!$U$13:$X$27,MATCH('דיווח פרטני'!G2163,גיליון3!$T$13:$T$27,0),MATCH('דיווח פרטני'!C2163,גיליון3!$U$12:$X$12,0)))</f>
        <v xml:space="preserve"> </v>
      </c>
      <c r="I2163" s="866"/>
      <c r="J2163" s="866"/>
      <c r="K2163" s="905"/>
    </row>
    <row r="2164" spans="1:11" ht="19" thickBot="1" x14ac:dyDescent="0.5">
      <c r="A2164" s="866"/>
      <c r="B2164" s="866"/>
      <c r="C2164" s="866"/>
      <c r="D2164" s="866"/>
      <c r="E2164" s="867"/>
      <c r="F2164" s="866"/>
      <c r="G2164" s="866"/>
      <c r="H2164" s="869" t="str">
        <f t="array" ref="H2164">IF(ISERROR(INDEX(גיליון3!$U$13:$X$27,MATCH('דיווח פרטני'!G2164,גיליון3!$T$13:$T$27,0),MATCH('דיווח פרטני'!C2164,גיליון3!$U$12:$X$12,0)))," ", INDEX(גיליון3!$U$13:$X$27,MATCH('דיווח פרטני'!G2164,גיליון3!$T$13:$T$27,0),MATCH('דיווח פרטני'!C2164,גיליון3!$U$12:$X$12,0)))</f>
        <v xml:space="preserve"> </v>
      </c>
      <c r="I2164" s="866"/>
      <c r="J2164" s="866"/>
      <c r="K2164" s="905"/>
    </row>
    <row r="2165" spans="1:11" ht="19" thickBot="1" x14ac:dyDescent="0.5">
      <c r="A2165" s="866"/>
      <c r="B2165" s="866"/>
      <c r="C2165" s="866"/>
      <c r="D2165" s="866"/>
      <c r="E2165" s="867"/>
      <c r="F2165" s="866"/>
      <c r="G2165" s="866"/>
      <c r="H2165" s="869" t="str">
        <f t="array" ref="H2165">IF(ISERROR(INDEX(גיליון3!$U$13:$X$27,MATCH('דיווח פרטני'!G2165,גיליון3!$T$13:$T$27,0),MATCH('דיווח פרטני'!C2165,גיליון3!$U$12:$X$12,0)))," ", INDEX(גיליון3!$U$13:$X$27,MATCH('דיווח פרטני'!G2165,גיליון3!$T$13:$T$27,0),MATCH('דיווח פרטני'!C2165,גיליון3!$U$12:$X$12,0)))</f>
        <v xml:space="preserve"> </v>
      </c>
      <c r="I2165" s="866"/>
      <c r="J2165" s="866"/>
      <c r="K2165" s="905"/>
    </row>
    <row r="2166" spans="1:11" ht="19" thickBot="1" x14ac:dyDescent="0.5">
      <c r="A2166" s="866"/>
      <c r="B2166" s="866"/>
      <c r="C2166" s="866"/>
      <c r="D2166" s="866"/>
      <c r="E2166" s="867"/>
      <c r="F2166" s="866"/>
      <c r="G2166" s="866"/>
      <c r="H2166" s="869" t="str">
        <f t="array" ref="H2166">IF(ISERROR(INDEX(גיליון3!$U$13:$X$27,MATCH('דיווח פרטני'!G2166,גיליון3!$T$13:$T$27,0),MATCH('דיווח פרטני'!C2166,גיליון3!$U$12:$X$12,0)))," ", INDEX(גיליון3!$U$13:$X$27,MATCH('דיווח פרטני'!G2166,גיליון3!$T$13:$T$27,0),MATCH('דיווח פרטני'!C2166,גיליון3!$U$12:$X$12,0)))</f>
        <v xml:space="preserve"> </v>
      </c>
      <c r="I2166" s="866"/>
      <c r="J2166" s="866"/>
      <c r="K2166" s="905"/>
    </row>
    <row r="2167" spans="1:11" ht="19" thickBot="1" x14ac:dyDescent="0.5">
      <c r="A2167" s="866"/>
      <c r="B2167" s="866"/>
      <c r="C2167" s="866"/>
      <c r="D2167" s="866"/>
      <c r="E2167" s="867"/>
      <c r="F2167" s="866"/>
      <c r="G2167" s="866"/>
      <c r="H2167" s="869" t="str">
        <f t="array" ref="H2167">IF(ISERROR(INDEX(גיליון3!$U$13:$X$27,MATCH('דיווח פרטני'!G2167,גיליון3!$T$13:$T$27,0),MATCH('דיווח פרטני'!C2167,גיליון3!$U$12:$X$12,0)))," ", INDEX(גיליון3!$U$13:$X$27,MATCH('דיווח פרטני'!G2167,גיליון3!$T$13:$T$27,0),MATCH('דיווח פרטני'!C2167,גיליון3!$U$12:$X$12,0)))</f>
        <v xml:space="preserve"> </v>
      </c>
      <c r="I2167" s="866"/>
      <c r="J2167" s="866"/>
      <c r="K2167" s="905"/>
    </row>
    <row r="2168" spans="1:11" ht="19" thickBot="1" x14ac:dyDescent="0.5">
      <c r="A2168" s="866"/>
      <c r="B2168" s="866"/>
      <c r="C2168" s="866"/>
      <c r="D2168" s="866"/>
      <c r="E2168" s="867"/>
      <c r="F2168" s="866"/>
      <c r="G2168" s="866"/>
      <c r="H2168" s="869" t="str">
        <f t="array" ref="H2168">IF(ISERROR(INDEX(גיליון3!$U$13:$X$27,MATCH('דיווח פרטני'!G2168,גיליון3!$T$13:$T$27,0),MATCH('דיווח פרטני'!C2168,גיליון3!$U$12:$X$12,0)))," ", INDEX(גיליון3!$U$13:$X$27,MATCH('דיווח פרטני'!G2168,גיליון3!$T$13:$T$27,0),MATCH('דיווח פרטני'!C2168,גיליון3!$U$12:$X$12,0)))</f>
        <v xml:space="preserve"> </v>
      </c>
      <c r="I2168" s="866"/>
      <c r="J2168" s="866"/>
      <c r="K2168" s="905"/>
    </row>
    <row r="2169" spans="1:11" ht="19" thickBot="1" x14ac:dyDescent="0.5">
      <c r="A2169" s="866"/>
      <c r="B2169" s="866"/>
      <c r="C2169" s="866"/>
      <c r="D2169" s="866"/>
      <c r="E2169" s="867"/>
      <c r="F2169" s="866"/>
      <c r="G2169" s="866"/>
      <c r="H2169" s="869" t="str">
        <f t="array" ref="H2169">IF(ISERROR(INDEX(גיליון3!$U$13:$X$27,MATCH('דיווח פרטני'!G2169,גיליון3!$T$13:$T$27,0),MATCH('דיווח פרטני'!C2169,גיליון3!$U$12:$X$12,0)))," ", INDEX(גיליון3!$U$13:$X$27,MATCH('דיווח פרטני'!G2169,גיליון3!$T$13:$T$27,0),MATCH('דיווח פרטני'!C2169,גיליון3!$U$12:$X$12,0)))</f>
        <v xml:space="preserve"> </v>
      </c>
      <c r="I2169" s="866"/>
      <c r="J2169" s="866"/>
      <c r="K2169" s="905"/>
    </row>
    <row r="2170" spans="1:11" ht="19" thickBot="1" x14ac:dyDescent="0.5">
      <c r="A2170" s="866"/>
      <c r="B2170" s="866"/>
      <c r="C2170" s="866"/>
      <c r="D2170" s="866"/>
      <c r="E2170" s="867"/>
      <c r="F2170" s="866"/>
      <c r="G2170" s="866"/>
      <c r="H2170" s="869" t="str">
        <f t="array" ref="H2170">IF(ISERROR(INDEX(גיליון3!$U$13:$X$27,MATCH('דיווח פרטני'!G2170,גיליון3!$T$13:$T$27,0),MATCH('דיווח פרטני'!C2170,גיליון3!$U$12:$X$12,0)))," ", INDEX(גיליון3!$U$13:$X$27,MATCH('דיווח פרטני'!G2170,גיליון3!$T$13:$T$27,0),MATCH('דיווח פרטני'!C2170,גיליון3!$U$12:$X$12,0)))</f>
        <v xml:space="preserve"> </v>
      </c>
      <c r="I2170" s="866"/>
      <c r="J2170" s="866"/>
      <c r="K2170" s="905"/>
    </row>
    <row r="2171" spans="1:11" ht="19" thickBot="1" x14ac:dyDescent="0.5">
      <c r="A2171" s="866"/>
      <c r="B2171" s="866"/>
      <c r="C2171" s="866"/>
      <c r="D2171" s="866"/>
      <c r="E2171" s="867"/>
      <c r="F2171" s="866"/>
      <c r="G2171" s="866"/>
      <c r="H2171" s="869" t="str">
        <f t="array" ref="H2171">IF(ISERROR(INDEX(גיליון3!$U$13:$X$27,MATCH('דיווח פרטני'!G2171,גיליון3!$T$13:$T$27,0),MATCH('דיווח פרטני'!C2171,גיליון3!$U$12:$X$12,0)))," ", INDEX(גיליון3!$U$13:$X$27,MATCH('דיווח פרטני'!G2171,גיליון3!$T$13:$T$27,0),MATCH('דיווח פרטני'!C2171,גיליון3!$U$12:$X$12,0)))</f>
        <v xml:space="preserve"> </v>
      </c>
      <c r="I2171" s="866"/>
      <c r="J2171" s="866"/>
      <c r="K2171" s="905"/>
    </row>
    <row r="2172" spans="1:11" ht="19" thickBot="1" x14ac:dyDescent="0.5">
      <c r="A2172" s="866"/>
      <c r="B2172" s="866"/>
      <c r="C2172" s="866"/>
      <c r="D2172" s="866"/>
      <c r="E2172" s="867"/>
      <c r="F2172" s="866"/>
      <c r="G2172" s="866"/>
      <c r="H2172" s="869" t="str">
        <f t="array" ref="H2172">IF(ISERROR(INDEX(גיליון3!$U$13:$X$27,MATCH('דיווח פרטני'!G2172,גיליון3!$T$13:$T$27,0),MATCH('דיווח פרטני'!C2172,גיליון3!$U$12:$X$12,0)))," ", INDEX(גיליון3!$U$13:$X$27,MATCH('דיווח פרטני'!G2172,גיליון3!$T$13:$T$27,0),MATCH('דיווח פרטני'!C2172,גיליון3!$U$12:$X$12,0)))</f>
        <v xml:space="preserve"> </v>
      </c>
      <c r="I2172" s="866"/>
      <c r="J2172" s="866"/>
      <c r="K2172" s="905"/>
    </row>
    <row r="2173" spans="1:11" ht="19" thickBot="1" x14ac:dyDescent="0.5">
      <c r="A2173" s="866"/>
      <c r="B2173" s="866"/>
      <c r="C2173" s="866"/>
      <c r="D2173" s="866"/>
      <c r="E2173" s="867"/>
      <c r="F2173" s="866"/>
      <c r="G2173" s="866"/>
      <c r="H2173" s="869" t="str">
        <f t="array" ref="H2173">IF(ISERROR(INDEX(גיליון3!$U$13:$X$27,MATCH('דיווח פרטני'!G2173,גיליון3!$T$13:$T$27,0),MATCH('דיווח פרטני'!C2173,גיליון3!$U$12:$X$12,0)))," ", INDEX(גיליון3!$U$13:$X$27,MATCH('דיווח פרטני'!G2173,גיליון3!$T$13:$T$27,0),MATCH('דיווח פרטני'!C2173,גיליון3!$U$12:$X$12,0)))</f>
        <v xml:space="preserve"> </v>
      </c>
      <c r="I2173" s="866"/>
      <c r="J2173" s="866"/>
      <c r="K2173" s="905"/>
    </row>
    <row r="2174" spans="1:11" ht="19" thickBot="1" x14ac:dyDescent="0.5">
      <c r="A2174" s="866"/>
      <c r="B2174" s="866"/>
      <c r="C2174" s="866"/>
      <c r="D2174" s="866"/>
      <c r="E2174" s="867"/>
      <c r="F2174" s="866"/>
      <c r="G2174" s="866"/>
      <c r="H2174" s="869" t="str">
        <f t="array" ref="H2174">IF(ISERROR(INDEX(גיליון3!$U$13:$X$27,MATCH('דיווח פרטני'!G2174,גיליון3!$T$13:$T$27,0),MATCH('דיווח פרטני'!C2174,גיליון3!$U$12:$X$12,0)))," ", INDEX(גיליון3!$U$13:$X$27,MATCH('דיווח פרטני'!G2174,גיליון3!$T$13:$T$27,0),MATCH('דיווח פרטני'!C2174,גיליון3!$U$12:$X$12,0)))</f>
        <v xml:space="preserve"> </v>
      </c>
      <c r="I2174" s="866"/>
      <c r="J2174" s="866"/>
      <c r="K2174" s="905"/>
    </row>
    <row r="2175" spans="1:11" ht="19" thickBot="1" x14ac:dyDescent="0.5">
      <c r="A2175" s="866"/>
      <c r="B2175" s="866"/>
      <c r="C2175" s="866"/>
      <c r="D2175" s="866"/>
      <c r="E2175" s="867"/>
      <c r="F2175" s="866"/>
      <c r="G2175" s="866"/>
      <c r="H2175" s="869" t="str">
        <f t="array" ref="H2175">IF(ISERROR(INDEX(גיליון3!$U$13:$X$27,MATCH('דיווח פרטני'!G2175,גיליון3!$T$13:$T$27,0),MATCH('דיווח פרטני'!C2175,גיליון3!$U$12:$X$12,0)))," ", INDEX(גיליון3!$U$13:$X$27,MATCH('דיווח פרטני'!G2175,גיליון3!$T$13:$T$27,0),MATCH('דיווח פרטני'!C2175,גיליון3!$U$12:$X$12,0)))</f>
        <v xml:space="preserve"> </v>
      </c>
      <c r="I2175" s="866"/>
      <c r="J2175" s="866"/>
      <c r="K2175" s="905"/>
    </row>
    <row r="2176" spans="1:11" ht="19" thickBot="1" x14ac:dyDescent="0.5">
      <c r="A2176" s="866"/>
      <c r="B2176" s="866"/>
      <c r="C2176" s="866"/>
      <c r="D2176" s="866"/>
      <c r="E2176" s="867"/>
      <c r="F2176" s="866"/>
      <c r="G2176" s="866"/>
      <c r="H2176" s="869" t="str">
        <f t="array" ref="H2176">IF(ISERROR(INDEX(גיליון3!$U$13:$X$27,MATCH('דיווח פרטני'!G2176,גיליון3!$T$13:$T$27,0),MATCH('דיווח פרטני'!C2176,גיליון3!$U$12:$X$12,0)))," ", INDEX(גיליון3!$U$13:$X$27,MATCH('דיווח פרטני'!G2176,גיליון3!$T$13:$T$27,0),MATCH('דיווח פרטני'!C2176,גיליון3!$U$12:$X$12,0)))</f>
        <v xml:space="preserve"> </v>
      </c>
      <c r="I2176" s="866"/>
      <c r="J2176" s="866"/>
      <c r="K2176" s="905"/>
    </row>
    <row r="2177" spans="1:11" ht="19" thickBot="1" x14ac:dyDescent="0.5">
      <c r="A2177" s="866"/>
      <c r="B2177" s="866"/>
      <c r="C2177" s="866"/>
      <c r="D2177" s="866"/>
      <c r="E2177" s="867"/>
      <c r="F2177" s="866"/>
      <c r="G2177" s="866"/>
      <c r="H2177" s="869" t="str">
        <f t="array" ref="H2177">IF(ISERROR(INDEX(גיליון3!$U$13:$X$27,MATCH('דיווח פרטני'!G2177,גיליון3!$T$13:$T$27,0),MATCH('דיווח פרטני'!C2177,גיליון3!$U$12:$X$12,0)))," ", INDEX(גיליון3!$U$13:$X$27,MATCH('דיווח פרטני'!G2177,גיליון3!$T$13:$T$27,0),MATCH('דיווח פרטני'!C2177,גיליון3!$U$12:$X$12,0)))</f>
        <v xml:space="preserve"> </v>
      </c>
      <c r="I2177" s="866"/>
      <c r="J2177" s="866"/>
      <c r="K2177" s="905"/>
    </row>
    <row r="2178" spans="1:11" ht="19" thickBot="1" x14ac:dyDescent="0.5">
      <c r="A2178" s="866"/>
      <c r="B2178" s="866"/>
      <c r="C2178" s="866"/>
      <c r="D2178" s="866"/>
      <c r="E2178" s="867"/>
      <c r="F2178" s="866"/>
      <c r="G2178" s="866"/>
      <c r="H2178" s="869" t="str">
        <f t="array" ref="H2178">IF(ISERROR(INDEX(גיליון3!$U$13:$X$27,MATCH('דיווח פרטני'!G2178,גיליון3!$T$13:$T$27,0),MATCH('דיווח פרטני'!C2178,גיליון3!$U$12:$X$12,0)))," ", INDEX(גיליון3!$U$13:$X$27,MATCH('דיווח פרטני'!G2178,גיליון3!$T$13:$T$27,0),MATCH('דיווח פרטני'!C2178,גיליון3!$U$12:$X$12,0)))</f>
        <v xml:space="preserve"> </v>
      </c>
      <c r="I2178" s="866"/>
      <c r="J2178" s="866"/>
      <c r="K2178" s="905"/>
    </row>
    <row r="2179" spans="1:11" ht="19" thickBot="1" x14ac:dyDescent="0.5">
      <c r="A2179" s="866"/>
      <c r="B2179" s="866"/>
      <c r="C2179" s="866"/>
      <c r="D2179" s="866"/>
      <c r="E2179" s="867"/>
      <c r="F2179" s="866"/>
      <c r="G2179" s="866"/>
      <c r="H2179" s="869" t="str">
        <f t="array" ref="H2179">IF(ISERROR(INDEX(גיליון3!$U$13:$X$27,MATCH('דיווח פרטני'!G2179,גיליון3!$T$13:$T$27,0),MATCH('דיווח פרטני'!C2179,גיליון3!$U$12:$X$12,0)))," ", INDEX(גיליון3!$U$13:$X$27,MATCH('דיווח פרטני'!G2179,גיליון3!$T$13:$T$27,0),MATCH('דיווח פרטני'!C2179,גיליון3!$U$12:$X$12,0)))</f>
        <v xml:space="preserve"> </v>
      </c>
      <c r="I2179" s="866"/>
      <c r="J2179" s="866"/>
      <c r="K2179" s="905"/>
    </row>
    <row r="2180" spans="1:11" ht="19" thickBot="1" x14ac:dyDescent="0.5">
      <c r="A2180" s="866"/>
      <c r="B2180" s="866"/>
      <c r="C2180" s="866"/>
      <c r="D2180" s="866"/>
      <c r="E2180" s="867"/>
      <c r="F2180" s="866"/>
      <c r="G2180" s="866"/>
      <c r="H2180" s="869" t="str">
        <f t="array" ref="H2180">IF(ISERROR(INDEX(גיליון3!$U$13:$X$27,MATCH('דיווח פרטני'!G2180,גיליון3!$T$13:$T$27,0),MATCH('דיווח פרטני'!C2180,גיליון3!$U$12:$X$12,0)))," ", INDEX(גיליון3!$U$13:$X$27,MATCH('דיווח פרטני'!G2180,גיליון3!$T$13:$T$27,0),MATCH('דיווח פרטני'!C2180,גיליון3!$U$12:$X$12,0)))</f>
        <v xml:space="preserve"> </v>
      </c>
      <c r="I2180" s="866"/>
      <c r="J2180" s="866"/>
      <c r="K2180" s="905"/>
    </row>
    <row r="2181" spans="1:11" ht="19" thickBot="1" x14ac:dyDescent="0.5">
      <c r="A2181" s="866"/>
      <c r="B2181" s="866"/>
      <c r="C2181" s="866"/>
      <c r="D2181" s="866"/>
      <c r="E2181" s="867"/>
      <c r="F2181" s="866"/>
      <c r="G2181" s="866"/>
      <c r="H2181" s="869" t="str">
        <f t="array" ref="H2181">IF(ISERROR(INDEX(גיליון3!$U$13:$X$27,MATCH('דיווח פרטני'!G2181,גיליון3!$T$13:$T$27,0),MATCH('דיווח פרטני'!C2181,גיליון3!$U$12:$X$12,0)))," ", INDEX(גיליון3!$U$13:$X$27,MATCH('דיווח פרטני'!G2181,גיליון3!$T$13:$T$27,0),MATCH('דיווח פרטני'!C2181,גיליון3!$U$12:$X$12,0)))</f>
        <v xml:space="preserve"> </v>
      </c>
      <c r="I2181" s="866"/>
      <c r="J2181" s="866"/>
      <c r="K2181" s="905"/>
    </row>
    <row r="2182" spans="1:11" ht="19" thickBot="1" x14ac:dyDescent="0.5">
      <c r="A2182" s="866"/>
      <c r="B2182" s="866"/>
      <c r="C2182" s="866"/>
      <c r="D2182" s="866"/>
      <c r="E2182" s="867"/>
      <c r="F2182" s="866"/>
      <c r="G2182" s="866"/>
      <c r="H2182" s="869" t="str">
        <f t="array" ref="H2182">IF(ISERROR(INDEX(גיליון3!$U$13:$X$27,MATCH('דיווח פרטני'!G2182,גיליון3!$T$13:$T$27,0),MATCH('דיווח פרטני'!C2182,גיליון3!$U$12:$X$12,0)))," ", INDEX(גיליון3!$U$13:$X$27,MATCH('דיווח פרטני'!G2182,גיליון3!$T$13:$T$27,0),MATCH('דיווח פרטני'!C2182,גיליון3!$U$12:$X$12,0)))</f>
        <v xml:space="preserve"> </v>
      </c>
      <c r="I2182" s="866"/>
      <c r="J2182" s="866"/>
      <c r="K2182" s="905"/>
    </row>
    <row r="2183" spans="1:11" ht="19" thickBot="1" x14ac:dyDescent="0.5">
      <c r="A2183" s="866"/>
      <c r="B2183" s="866"/>
      <c r="C2183" s="866"/>
      <c r="D2183" s="866"/>
      <c r="E2183" s="867"/>
      <c r="F2183" s="866"/>
      <c r="G2183" s="866"/>
      <c r="H2183" s="869" t="str">
        <f t="array" ref="H2183">IF(ISERROR(INDEX(גיליון3!$U$13:$X$27,MATCH('דיווח פרטני'!G2183,גיליון3!$T$13:$T$27,0),MATCH('דיווח פרטני'!C2183,גיליון3!$U$12:$X$12,0)))," ", INDEX(גיליון3!$U$13:$X$27,MATCH('דיווח פרטני'!G2183,גיליון3!$T$13:$T$27,0),MATCH('דיווח פרטני'!C2183,גיליון3!$U$12:$X$12,0)))</f>
        <v xml:space="preserve"> </v>
      </c>
      <c r="I2183" s="866"/>
      <c r="J2183" s="866"/>
      <c r="K2183" s="905"/>
    </row>
    <row r="2184" spans="1:11" ht="19" thickBot="1" x14ac:dyDescent="0.5">
      <c r="A2184" s="866"/>
      <c r="B2184" s="866"/>
      <c r="C2184" s="866"/>
      <c r="D2184" s="866"/>
      <c r="E2184" s="867"/>
      <c r="F2184" s="866"/>
      <c r="G2184" s="866"/>
      <c r="H2184" s="869" t="str">
        <f t="array" ref="H2184">IF(ISERROR(INDEX(גיליון3!$U$13:$X$27,MATCH('דיווח פרטני'!G2184,גיליון3!$T$13:$T$27,0),MATCH('דיווח פרטני'!C2184,גיליון3!$U$12:$X$12,0)))," ", INDEX(גיליון3!$U$13:$X$27,MATCH('דיווח פרטני'!G2184,גיליון3!$T$13:$T$27,0),MATCH('דיווח פרטני'!C2184,גיליון3!$U$12:$X$12,0)))</f>
        <v xml:space="preserve"> </v>
      </c>
      <c r="I2184" s="866"/>
      <c r="J2184" s="866"/>
      <c r="K2184" s="905"/>
    </row>
    <row r="2185" spans="1:11" ht="19" thickBot="1" x14ac:dyDescent="0.5">
      <c r="A2185" s="866"/>
      <c r="B2185" s="866"/>
      <c r="C2185" s="866"/>
      <c r="D2185" s="866"/>
      <c r="E2185" s="867"/>
      <c r="F2185" s="866"/>
      <c r="G2185" s="866"/>
      <c r="H2185" s="869" t="str">
        <f t="array" ref="H2185">IF(ISERROR(INDEX(גיליון3!$U$13:$X$27,MATCH('דיווח פרטני'!G2185,גיליון3!$T$13:$T$27,0),MATCH('דיווח פרטני'!C2185,גיליון3!$U$12:$X$12,0)))," ", INDEX(גיליון3!$U$13:$X$27,MATCH('דיווח פרטני'!G2185,גיליון3!$T$13:$T$27,0),MATCH('דיווח פרטני'!C2185,גיליון3!$U$12:$X$12,0)))</f>
        <v xml:space="preserve"> </v>
      </c>
      <c r="I2185" s="866"/>
      <c r="J2185" s="866"/>
      <c r="K2185" s="905"/>
    </row>
    <row r="2186" spans="1:11" ht="19" thickBot="1" x14ac:dyDescent="0.5">
      <c r="A2186" s="866"/>
      <c r="B2186" s="866"/>
      <c r="C2186" s="866"/>
      <c r="D2186" s="866"/>
      <c r="E2186" s="867"/>
      <c r="F2186" s="866"/>
      <c r="G2186" s="866"/>
      <c r="H2186" s="869" t="str">
        <f t="array" ref="H2186">IF(ISERROR(INDEX(גיליון3!$U$13:$X$27,MATCH('דיווח פרטני'!G2186,גיליון3!$T$13:$T$27,0),MATCH('דיווח פרטני'!C2186,גיליון3!$U$12:$X$12,0)))," ", INDEX(גיליון3!$U$13:$X$27,MATCH('דיווח פרטני'!G2186,גיליון3!$T$13:$T$27,0),MATCH('דיווח פרטני'!C2186,גיליון3!$U$12:$X$12,0)))</f>
        <v xml:space="preserve"> </v>
      </c>
      <c r="I2186" s="866"/>
      <c r="J2186" s="866"/>
      <c r="K2186" s="905"/>
    </row>
    <row r="2187" spans="1:11" ht="19" thickBot="1" x14ac:dyDescent="0.5">
      <c r="A2187" s="866"/>
      <c r="B2187" s="866"/>
      <c r="C2187" s="866"/>
      <c r="D2187" s="866"/>
      <c r="E2187" s="867"/>
      <c r="F2187" s="866"/>
      <c r="G2187" s="866"/>
      <c r="H2187" s="869" t="str">
        <f t="array" ref="H2187">IF(ISERROR(INDEX(גיליון3!$U$13:$X$27,MATCH('דיווח פרטני'!G2187,גיליון3!$T$13:$T$27,0),MATCH('דיווח פרטני'!C2187,גיליון3!$U$12:$X$12,0)))," ", INDEX(גיליון3!$U$13:$X$27,MATCH('דיווח פרטני'!G2187,גיליון3!$T$13:$T$27,0),MATCH('דיווח פרטני'!C2187,גיליון3!$U$12:$X$12,0)))</f>
        <v xml:space="preserve"> </v>
      </c>
      <c r="I2187" s="866"/>
      <c r="J2187" s="866"/>
      <c r="K2187" s="905"/>
    </row>
    <row r="2188" spans="1:11" ht="19" thickBot="1" x14ac:dyDescent="0.5">
      <c r="A2188" s="866"/>
      <c r="B2188" s="866"/>
      <c r="C2188" s="866"/>
      <c r="D2188" s="866"/>
      <c r="E2188" s="867"/>
      <c r="F2188" s="866"/>
      <c r="G2188" s="866"/>
      <c r="H2188" s="869" t="str">
        <f t="array" ref="H2188">IF(ISERROR(INDEX(גיליון3!$U$13:$X$27,MATCH('דיווח פרטני'!G2188,גיליון3!$T$13:$T$27,0),MATCH('דיווח פרטני'!C2188,גיליון3!$U$12:$X$12,0)))," ", INDEX(גיליון3!$U$13:$X$27,MATCH('דיווח פרטני'!G2188,גיליון3!$T$13:$T$27,0),MATCH('דיווח פרטני'!C2188,גיליון3!$U$12:$X$12,0)))</f>
        <v xml:space="preserve"> </v>
      </c>
      <c r="I2188" s="866"/>
      <c r="J2188" s="866"/>
      <c r="K2188" s="905"/>
    </row>
    <row r="2189" spans="1:11" ht="19" thickBot="1" x14ac:dyDescent="0.5">
      <c r="A2189" s="866"/>
      <c r="B2189" s="866"/>
      <c r="C2189" s="866"/>
      <c r="D2189" s="866"/>
      <c r="E2189" s="867"/>
      <c r="F2189" s="866"/>
      <c r="G2189" s="866"/>
      <c r="H2189" s="869" t="str">
        <f t="array" ref="H2189">IF(ISERROR(INDEX(גיליון3!$U$13:$X$27,MATCH('דיווח פרטני'!G2189,גיליון3!$T$13:$T$27,0),MATCH('דיווח פרטני'!C2189,גיליון3!$U$12:$X$12,0)))," ", INDEX(גיליון3!$U$13:$X$27,MATCH('דיווח פרטני'!G2189,גיליון3!$T$13:$T$27,0),MATCH('דיווח פרטני'!C2189,גיליון3!$U$12:$X$12,0)))</f>
        <v xml:space="preserve"> </v>
      </c>
      <c r="I2189" s="866"/>
      <c r="J2189" s="866"/>
      <c r="K2189" s="905"/>
    </row>
    <row r="2190" spans="1:11" ht="19" thickBot="1" x14ac:dyDescent="0.5">
      <c r="A2190" s="866"/>
      <c r="B2190" s="866"/>
      <c r="C2190" s="866"/>
      <c r="D2190" s="866"/>
      <c r="E2190" s="867"/>
      <c r="F2190" s="866"/>
      <c r="G2190" s="866"/>
      <c r="H2190" s="869" t="str">
        <f t="array" ref="H2190">IF(ISERROR(INDEX(גיליון3!$U$13:$X$27,MATCH('דיווח פרטני'!G2190,גיליון3!$T$13:$T$27,0),MATCH('דיווח פרטני'!C2190,גיליון3!$U$12:$X$12,0)))," ", INDEX(גיליון3!$U$13:$X$27,MATCH('דיווח פרטני'!G2190,גיליון3!$T$13:$T$27,0),MATCH('דיווח פרטני'!C2190,גיליון3!$U$12:$X$12,0)))</f>
        <v xml:space="preserve"> </v>
      </c>
      <c r="I2190" s="866"/>
      <c r="J2190" s="866"/>
      <c r="K2190" s="905"/>
    </row>
    <row r="2191" spans="1:11" ht="19" thickBot="1" x14ac:dyDescent="0.5">
      <c r="A2191" s="866"/>
      <c r="B2191" s="866"/>
      <c r="C2191" s="866"/>
      <c r="D2191" s="866"/>
      <c r="E2191" s="867"/>
      <c r="F2191" s="866"/>
      <c r="G2191" s="866"/>
      <c r="H2191" s="869" t="str">
        <f t="array" ref="H2191">IF(ISERROR(INDEX(גיליון3!$U$13:$X$27,MATCH('דיווח פרטני'!G2191,גיליון3!$T$13:$T$27,0),MATCH('דיווח פרטני'!C2191,גיליון3!$U$12:$X$12,0)))," ", INDEX(גיליון3!$U$13:$X$27,MATCH('דיווח פרטני'!G2191,גיליון3!$T$13:$T$27,0),MATCH('דיווח פרטני'!C2191,גיליון3!$U$12:$X$12,0)))</f>
        <v xml:space="preserve"> </v>
      </c>
      <c r="I2191" s="866"/>
      <c r="J2191" s="866"/>
      <c r="K2191" s="905"/>
    </row>
    <row r="2192" spans="1:11" ht="19" thickBot="1" x14ac:dyDescent="0.5">
      <c r="A2192" s="866"/>
      <c r="B2192" s="866"/>
      <c r="C2192" s="866"/>
      <c r="D2192" s="866"/>
      <c r="E2192" s="867"/>
      <c r="F2192" s="866"/>
      <c r="G2192" s="866"/>
      <c r="H2192" s="869" t="str">
        <f t="array" ref="H2192">IF(ISERROR(INDEX(גיליון3!$U$13:$X$27,MATCH('דיווח פרטני'!G2192,גיליון3!$T$13:$T$27,0),MATCH('דיווח פרטני'!C2192,גיליון3!$U$12:$X$12,0)))," ", INDEX(גיליון3!$U$13:$X$27,MATCH('דיווח פרטני'!G2192,גיליון3!$T$13:$T$27,0),MATCH('דיווח פרטני'!C2192,גיליון3!$U$12:$X$12,0)))</f>
        <v xml:space="preserve"> </v>
      </c>
      <c r="I2192" s="866"/>
      <c r="J2192" s="866"/>
      <c r="K2192" s="905"/>
    </row>
    <row r="2193" spans="1:11" ht="19" thickBot="1" x14ac:dyDescent="0.5">
      <c r="A2193" s="866"/>
      <c r="B2193" s="866"/>
      <c r="C2193" s="866"/>
      <c r="D2193" s="866"/>
      <c r="E2193" s="867"/>
      <c r="F2193" s="866"/>
      <c r="G2193" s="866"/>
      <c r="H2193" s="869" t="str">
        <f t="array" ref="H2193">IF(ISERROR(INDEX(גיליון3!$U$13:$X$27,MATCH('דיווח פרטני'!G2193,גיליון3!$T$13:$T$27,0),MATCH('דיווח פרטני'!C2193,גיליון3!$U$12:$X$12,0)))," ", INDEX(גיליון3!$U$13:$X$27,MATCH('דיווח פרטני'!G2193,גיליון3!$T$13:$T$27,0),MATCH('דיווח פרטני'!C2193,גיליון3!$U$12:$X$12,0)))</f>
        <v xml:space="preserve"> </v>
      </c>
      <c r="I2193" s="866"/>
      <c r="J2193" s="866"/>
      <c r="K2193" s="905"/>
    </row>
    <row r="2194" spans="1:11" ht="19" thickBot="1" x14ac:dyDescent="0.5">
      <c r="A2194" s="866"/>
      <c r="B2194" s="866"/>
      <c r="C2194" s="866"/>
      <c r="D2194" s="866"/>
      <c r="E2194" s="867"/>
      <c r="F2194" s="866"/>
      <c r="G2194" s="866"/>
      <c r="H2194" s="869" t="str">
        <f t="array" ref="H2194">IF(ISERROR(INDEX(גיליון3!$U$13:$X$27,MATCH('דיווח פרטני'!G2194,גיליון3!$T$13:$T$27,0),MATCH('דיווח פרטני'!C2194,גיליון3!$U$12:$X$12,0)))," ", INDEX(גיליון3!$U$13:$X$27,MATCH('דיווח פרטני'!G2194,גיליון3!$T$13:$T$27,0),MATCH('דיווח פרטני'!C2194,גיליון3!$U$12:$X$12,0)))</f>
        <v xml:space="preserve"> </v>
      </c>
      <c r="I2194" s="866"/>
      <c r="J2194" s="866"/>
      <c r="K2194" s="905"/>
    </row>
    <row r="2195" spans="1:11" ht="19" thickBot="1" x14ac:dyDescent="0.5">
      <c r="A2195" s="866"/>
      <c r="B2195" s="866"/>
      <c r="C2195" s="866"/>
      <c r="D2195" s="866"/>
      <c r="E2195" s="867"/>
      <c r="F2195" s="866"/>
      <c r="G2195" s="866"/>
      <c r="H2195" s="869" t="str">
        <f t="array" ref="H2195">IF(ISERROR(INDEX(גיליון3!$U$13:$X$27,MATCH('דיווח פרטני'!G2195,גיליון3!$T$13:$T$27,0),MATCH('דיווח פרטני'!C2195,גיליון3!$U$12:$X$12,0)))," ", INDEX(גיליון3!$U$13:$X$27,MATCH('דיווח פרטני'!G2195,גיליון3!$T$13:$T$27,0),MATCH('דיווח פרטני'!C2195,גיליון3!$U$12:$X$12,0)))</f>
        <v xml:space="preserve"> </v>
      </c>
      <c r="I2195" s="866"/>
      <c r="J2195" s="866"/>
      <c r="K2195" s="905"/>
    </row>
    <row r="2196" spans="1:11" ht="19" thickBot="1" x14ac:dyDescent="0.5">
      <c r="A2196" s="866"/>
      <c r="B2196" s="866"/>
      <c r="C2196" s="866"/>
      <c r="D2196" s="866"/>
      <c r="E2196" s="867"/>
      <c r="F2196" s="866"/>
      <c r="G2196" s="866"/>
      <c r="H2196" s="869" t="str">
        <f t="array" ref="H2196">IF(ISERROR(INDEX(גיליון3!$U$13:$X$27,MATCH('דיווח פרטני'!G2196,גיליון3!$T$13:$T$27,0),MATCH('דיווח פרטני'!C2196,גיליון3!$U$12:$X$12,0)))," ", INDEX(גיליון3!$U$13:$X$27,MATCH('דיווח פרטני'!G2196,גיליון3!$T$13:$T$27,0),MATCH('דיווח פרטני'!C2196,גיליון3!$U$12:$X$12,0)))</f>
        <v xml:space="preserve"> </v>
      </c>
      <c r="I2196" s="866"/>
      <c r="J2196" s="866"/>
      <c r="K2196" s="905"/>
    </row>
    <row r="2197" spans="1:11" ht="19" thickBot="1" x14ac:dyDescent="0.5">
      <c r="A2197" s="866"/>
      <c r="B2197" s="866"/>
      <c r="C2197" s="866"/>
      <c r="D2197" s="866"/>
      <c r="E2197" s="867"/>
      <c r="F2197" s="866"/>
      <c r="G2197" s="866"/>
      <c r="H2197" s="869" t="str">
        <f t="array" ref="H2197">IF(ISERROR(INDEX(גיליון3!$U$13:$X$27,MATCH('דיווח פרטני'!G2197,גיליון3!$T$13:$T$27,0),MATCH('דיווח פרטני'!C2197,גיליון3!$U$12:$X$12,0)))," ", INDEX(גיליון3!$U$13:$X$27,MATCH('דיווח פרטני'!G2197,גיליון3!$T$13:$T$27,0),MATCH('דיווח פרטני'!C2197,גיליון3!$U$12:$X$12,0)))</f>
        <v xml:space="preserve"> </v>
      </c>
      <c r="I2197" s="866"/>
      <c r="J2197" s="866"/>
      <c r="K2197" s="905"/>
    </row>
    <row r="2198" spans="1:11" ht="19" thickBot="1" x14ac:dyDescent="0.5">
      <c r="A2198" s="866"/>
      <c r="B2198" s="866"/>
      <c r="C2198" s="866"/>
      <c r="D2198" s="866"/>
      <c r="E2198" s="867"/>
      <c r="F2198" s="866"/>
      <c r="G2198" s="866"/>
      <c r="H2198" s="869" t="str">
        <f t="array" ref="H2198">IF(ISERROR(INDEX(גיליון3!$U$13:$X$27,MATCH('דיווח פרטני'!G2198,גיליון3!$T$13:$T$27,0),MATCH('דיווח פרטני'!C2198,גיליון3!$U$12:$X$12,0)))," ", INDEX(גיליון3!$U$13:$X$27,MATCH('דיווח פרטני'!G2198,גיליון3!$T$13:$T$27,0),MATCH('דיווח פרטני'!C2198,גיליון3!$U$12:$X$12,0)))</f>
        <v xml:space="preserve"> </v>
      </c>
      <c r="I2198" s="866"/>
      <c r="J2198" s="866"/>
      <c r="K2198" s="905"/>
    </row>
    <row r="2199" spans="1:11" ht="19" thickBot="1" x14ac:dyDescent="0.5">
      <c r="A2199" s="866"/>
      <c r="B2199" s="866"/>
      <c r="C2199" s="866"/>
      <c r="D2199" s="866"/>
      <c r="E2199" s="867"/>
      <c r="F2199" s="866"/>
      <c r="G2199" s="866"/>
      <c r="H2199" s="869" t="str">
        <f t="array" ref="H2199">IF(ISERROR(INDEX(גיליון3!$U$13:$X$27,MATCH('דיווח פרטני'!G2199,גיליון3!$T$13:$T$27,0),MATCH('דיווח פרטני'!C2199,גיליון3!$U$12:$X$12,0)))," ", INDEX(גיליון3!$U$13:$X$27,MATCH('דיווח פרטני'!G2199,גיליון3!$T$13:$T$27,0),MATCH('דיווח פרטני'!C2199,גיליון3!$U$12:$X$12,0)))</f>
        <v xml:space="preserve"> </v>
      </c>
      <c r="I2199" s="866"/>
      <c r="J2199" s="866"/>
      <c r="K2199" s="905"/>
    </row>
    <row r="2200" spans="1:11" ht="19" thickBot="1" x14ac:dyDescent="0.5">
      <c r="A2200" s="866"/>
      <c r="B2200" s="866"/>
      <c r="C2200" s="866"/>
      <c r="D2200" s="866"/>
      <c r="E2200" s="867"/>
      <c r="F2200" s="866"/>
      <c r="G2200" s="866"/>
      <c r="H2200" s="869" t="str">
        <f t="array" ref="H2200">IF(ISERROR(INDEX(גיליון3!$U$13:$X$27,MATCH('דיווח פרטני'!G2200,גיליון3!$T$13:$T$27,0),MATCH('דיווח פרטני'!C2200,גיליון3!$U$12:$X$12,0)))," ", INDEX(גיליון3!$U$13:$X$27,MATCH('דיווח פרטני'!G2200,גיליון3!$T$13:$T$27,0),MATCH('דיווח פרטני'!C2200,גיליון3!$U$12:$X$12,0)))</f>
        <v xml:space="preserve"> </v>
      </c>
      <c r="I2200" s="866"/>
      <c r="J2200" s="866"/>
      <c r="K2200" s="905"/>
    </row>
    <row r="2201" spans="1:11" ht="19" thickBot="1" x14ac:dyDescent="0.5">
      <c r="A2201" s="866"/>
      <c r="B2201" s="866"/>
      <c r="C2201" s="866"/>
      <c r="D2201" s="866"/>
      <c r="E2201" s="867"/>
      <c r="F2201" s="866"/>
      <c r="G2201" s="866"/>
      <c r="H2201" s="869" t="str">
        <f t="array" ref="H2201">IF(ISERROR(INDEX(גיליון3!$U$13:$X$27,MATCH('דיווח פרטני'!G2201,גיליון3!$T$13:$T$27,0),MATCH('דיווח פרטני'!C2201,גיליון3!$U$12:$X$12,0)))," ", INDEX(גיליון3!$U$13:$X$27,MATCH('דיווח פרטני'!G2201,גיליון3!$T$13:$T$27,0),MATCH('דיווח פרטני'!C2201,גיליון3!$U$12:$X$12,0)))</f>
        <v xml:space="preserve"> </v>
      </c>
      <c r="I2201" s="866"/>
      <c r="J2201" s="866"/>
      <c r="K2201" s="905"/>
    </row>
    <row r="2202" spans="1:11" ht="19" thickBot="1" x14ac:dyDescent="0.5">
      <c r="A2202" s="866"/>
      <c r="B2202" s="866"/>
      <c r="C2202" s="866"/>
      <c r="D2202" s="866"/>
      <c r="E2202" s="867"/>
      <c r="F2202" s="866"/>
      <c r="G2202" s="866"/>
      <c r="H2202" s="869" t="str">
        <f t="array" ref="H2202">IF(ISERROR(INDEX(גיליון3!$U$13:$X$27,MATCH('דיווח פרטני'!G2202,גיליון3!$T$13:$T$27,0),MATCH('דיווח פרטני'!C2202,גיליון3!$U$12:$X$12,0)))," ", INDEX(גיליון3!$U$13:$X$27,MATCH('דיווח פרטני'!G2202,גיליון3!$T$13:$T$27,0),MATCH('דיווח פרטני'!C2202,גיליון3!$U$12:$X$12,0)))</f>
        <v xml:space="preserve"> </v>
      </c>
      <c r="I2202" s="866"/>
      <c r="J2202" s="866"/>
      <c r="K2202" s="905"/>
    </row>
    <row r="2203" spans="1:11" ht="19" thickBot="1" x14ac:dyDescent="0.5">
      <c r="A2203" s="866"/>
      <c r="B2203" s="866"/>
      <c r="C2203" s="866"/>
      <c r="D2203" s="866"/>
      <c r="E2203" s="867"/>
      <c r="F2203" s="866"/>
      <c r="G2203" s="866"/>
      <c r="H2203" s="869" t="str">
        <f t="array" ref="H2203">IF(ISERROR(INDEX(גיליון3!$U$13:$X$27,MATCH('דיווח פרטני'!G2203,גיליון3!$T$13:$T$27,0),MATCH('דיווח פרטני'!C2203,גיליון3!$U$12:$X$12,0)))," ", INDEX(גיליון3!$U$13:$X$27,MATCH('דיווח פרטני'!G2203,גיליון3!$T$13:$T$27,0),MATCH('דיווח פרטני'!C2203,גיליון3!$U$12:$X$12,0)))</f>
        <v xml:space="preserve"> </v>
      </c>
      <c r="I2203" s="866"/>
      <c r="J2203" s="866"/>
      <c r="K2203" s="905"/>
    </row>
    <row r="2204" spans="1:11" ht="19" thickBot="1" x14ac:dyDescent="0.5">
      <c r="A2204" s="866"/>
      <c r="B2204" s="866"/>
      <c r="C2204" s="866"/>
      <c r="D2204" s="866"/>
      <c r="E2204" s="867"/>
      <c r="F2204" s="866"/>
      <c r="G2204" s="866"/>
      <c r="H2204" s="869" t="str">
        <f t="array" ref="H2204">IF(ISERROR(INDEX(גיליון3!$U$13:$X$27,MATCH('דיווח פרטני'!G2204,גיליון3!$T$13:$T$27,0),MATCH('דיווח פרטני'!C2204,גיליון3!$U$12:$X$12,0)))," ", INDEX(גיליון3!$U$13:$X$27,MATCH('דיווח פרטני'!G2204,גיליון3!$T$13:$T$27,0),MATCH('דיווח פרטני'!C2204,גיליון3!$U$12:$X$12,0)))</f>
        <v xml:space="preserve"> </v>
      </c>
      <c r="I2204" s="866"/>
      <c r="J2204" s="866"/>
      <c r="K2204" s="905"/>
    </row>
    <row r="2205" spans="1:11" ht="19" thickBot="1" x14ac:dyDescent="0.5">
      <c r="A2205" s="866"/>
      <c r="B2205" s="866"/>
      <c r="C2205" s="866"/>
      <c r="D2205" s="866"/>
      <c r="E2205" s="867"/>
      <c r="F2205" s="866"/>
      <c r="G2205" s="866"/>
      <c r="H2205" s="869" t="str">
        <f t="array" ref="H2205">IF(ISERROR(INDEX(גיליון3!$U$13:$X$27,MATCH('דיווח פרטני'!G2205,גיליון3!$T$13:$T$27,0),MATCH('דיווח פרטני'!C2205,גיליון3!$U$12:$X$12,0)))," ", INDEX(גיליון3!$U$13:$X$27,MATCH('דיווח פרטני'!G2205,גיליון3!$T$13:$T$27,0),MATCH('דיווח פרטני'!C2205,גיליון3!$U$12:$X$12,0)))</f>
        <v xml:space="preserve"> </v>
      </c>
      <c r="I2205" s="866"/>
      <c r="J2205" s="866"/>
      <c r="K2205" s="905"/>
    </row>
    <row r="2206" spans="1:11" ht="19" thickBot="1" x14ac:dyDescent="0.5">
      <c r="A2206" s="866"/>
      <c r="B2206" s="866"/>
      <c r="C2206" s="866"/>
      <c r="D2206" s="866"/>
      <c r="E2206" s="867"/>
      <c r="F2206" s="866"/>
      <c r="G2206" s="866"/>
      <c r="H2206" s="869" t="str">
        <f t="array" ref="H2206">IF(ISERROR(INDEX(גיליון3!$U$13:$X$27,MATCH('דיווח פרטני'!G2206,גיליון3!$T$13:$T$27,0),MATCH('דיווח פרטני'!C2206,גיליון3!$U$12:$X$12,0)))," ", INDEX(גיליון3!$U$13:$X$27,MATCH('דיווח פרטני'!G2206,גיליון3!$T$13:$T$27,0),MATCH('דיווח פרטני'!C2206,גיליון3!$U$12:$X$12,0)))</f>
        <v xml:space="preserve"> </v>
      </c>
      <c r="I2206" s="866"/>
      <c r="J2206" s="866"/>
      <c r="K2206" s="905"/>
    </row>
    <row r="2207" spans="1:11" ht="19" thickBot="1" x14ac:dyDescent="0.5">
      <c r="A2207" s="866"/>
      <c r="B2207" s="866"/>
      <c r="C2207" s="866"/>
      <c r="D2207" s="866"/>
      <c r="E2207" s="867"/>
      <c r="F2207" s="866"/>
      <c r="G2207" s="866"/>
      <c r="H2207" s="869" t="str">
        <f t="array" ref="H2207">IF(ISERROR(INDEX(גיליון3!$U$13:$X$27,MATCH('דיווח פרטני'!G2207,גיליון3!$T$13:$T$27,0),MATCH('דיווח פרטני'!C2207,גיליון3!$U$12:$X$12,0)))," ", INDEX(גיליון3!$U$13:$X$27,MATCH('דיווח פרטני'!G2207,גיליון3!$T$13:$T$27,0),MATCH('דיווח פרטני'!C2207,גיליון3!$U$12:$X$12,0)))</f>
        <v xml:space="preserve"> </v>
      </c>
      <c r="I2207" s="866"/>
      <c r="J2207" s="866"/>
      <c r="K2207" s="905"/>
    </row>
    <row r="2208" spans="1:11" ht="19" thickBot="1" x14ac:dyDescent="0.5">
      <c r="A2208" s="866"/>
      <c r="B2208" s="866"/>
      <c r="C2208" s="866"/>
      <c r="D2208" s="866"/>
      <c r="E2208" s="867"/>
      <c r="F2208" s="866"/>
      <c r="G2208" s="866"/>
      <c r="H2208" s="869" t="str">
        <f t="array" ref="H2208">IF(ISERROR(INDEX(גיליון3!$U$13:$X$27,MATCH('דיווח פרטני'!G2208,גיליון3!$T$13:$T$27,0),MATCH('דיווח פרטני'!C2208,גיליון3!$U$12:$X$12,0)))," ", INDEX(גיליון3!$U$13:$X$27,MATCH('דיווח פרטני'!G2208,גיליון3!$T$13:$T$27,0),MATCH('דיווח פרטני'!C2208,גיליון3!$U$12:$X$12,0)))</f>
        <v xml:space="preserve"> </v>
      </c>
      <c r="I2208" s="866"/>
      <c r="J2208" s="866"/>
      <c r="K2208" s="905"/>
    </row>
    <row r="2209" spans="1:11" ht="19" thickBot="1" x14ac:dyDescent="0.5">
      <c r="A2209" s="866"/>
      <c r="B2209" s="866"/>
      <c r="C2209" s="866"/>
      <c r="D2209" s="866"/>
      <c r="E2209" s="867"/>
      <c r="F2209" s="866"/>
      <c r="G2209" s="866"/>
      <c r="H2209" s="869" t="str">
        <f t="array" ref="H2209">IF(ISERROR(INDEX(גיליון3!$U$13:$X$27,MATCH('דיווח פרטני'!G2209,גיליון3!$T$13:$T$27,0),MATCH('דיווח פרטני'!C2209,גיליון3!$U$12:$X$12,0)))," ", INDEX(גיליון3!$U$13:$X$27,MATCH('דיווח פרטני'!G2209,גיליון3!$T$13:$T$27,0),MATCH('דיווח פרטני'!C2209,גיליון3!$U$12:$X$12,0)))</f>
        <v xml:space="preserve"> </v>
      </c>
      <c r="I2209" s="866"/>
      <c r="J2209" s="866"/>
      <c r="K2209" s="905"/>
    </row>
    <row r="2210" spans="1:11" ht="19" thickBot="1" x14ac:dyDescent="0.5">
      <c r="A2210" s="866"/>
      <c r="B2210" s="866"/>
      <c r="C2210" s="866"/>
      <c r="D2210" s="866"/>
      <c r="E2210" s="867"/>
      <c r="F2210" s="866"/>
      <c r="G2210" s="866"/>
      <c r="H2210" s="869" t="str">
        <f t="array" ref="H2210">IF(ISERROR(INDEX(גיליון3!$U$13:$X$27,MATCH('דיווח פרטני'!G2210,גיליון3!$T$13:$T$27,0),MATCH('דיווח פרטני'!C2210,גיליון3!$U$12:$X$12,0)))," ", INDEX(גיליון3!$U$13:$X$27,MATCH('דיווח פרטני'!G2210,גיליון3!$T$13:$T$27,0),MATCH('דיווח פרטני'!C2210,גיליון3!$U$12:$X$12,0)))</f>
        <v xml:space="preserve"> </v>
      </c>
      <c r="I2210" s="866"/>
      <c r="J2210" s="866"/>
      <c r="K2210" s="905"/>
    </row>
    <row r="2211" spans="1:11" ht="19" thickBot="1" x14ac:dyDescent="0.5">
      <c r="A2211" s="866"/>
      <c r="B2211" s="866"/>
      <c r="C2211" s="866"/>
      <c r="D2211" s="866"/>
      <c r="E2211" s="867"/>
      <c r="F2211" s="866"/>
      <c r="G2211" s="866"/>
      <c r="H2211" s="869" t="str">
        <f t="array" ref="H2211">IF(ISERROR(INDEX(גיליון3!$U$13:$X$27,MATCH('דיווח פרטני'!G2211,גיליון3!$T$13:$T$27,0),MATCH('דיווח פרטני'!C2211,גיליון3!$U$12:$X$12,0)))," ", INDEX(גיליון3!$U$13:$X$27,MATCH('דיווח פרטני'!G2211,גיליון3!$T$13:$T$27,0),MATCH('דיווח פרטני'!C2211,גיליון3!$U$12:$X$12,0)))</f>
        <v xml:space="preserve"> </v>
      </c>
      <c r="I2211" s="866"/>
      <c r="J2211" s="866"/>
      <c r="K2211" s="905"/>
    </row>
    <row r="2212" spans="1:11" ht="19" thickBot="1" x14ac:dyDescent="0.5">
      <c r="A2212" s="866"/>
      <c r="B2212" s="866"/>
      <c r="C2212" s="866"/>
      <c r="D2212" s="866"/>
      <c r="E2212" s="867"/>
      <c r="F2212" s="866"/>
      <c r="G2212" s="866"/>
      <c r="H2212" s="869" t="str">
        <f t="array" ref="H2212">IF(ISERROR(INDEX(גיליון3!$U$13:$X$27,MATCH('דיווח פרטני'!G2212,גיליון3!$T$13:$T$27,0),MATCH('דיווח פרטני'!C2212,גיליון3!$U$12:$X$12,0)))," ", INDEX(גיליון3!$U$13:$X$27,MATCH('דיווח פרטני'!G2212,גיליון3!$T$13:$T$27,0),MATCH('דיווח פרטני'!C2212,גיליון3!$U$12:$X$12,0)))</f>
        <v xml:space="preserve"> </v>
      </c>
      <c r="I2212" s="866"/>
      <c r="J2212" s="866"/>
      <c r="K2212" s="905"/>
    </row>
    <row r="2213" spans="1:11" ht="19" thickBot="1" x14ac:dyDescent="0.5">
      <c r="A2213" s="866"/>
      <c r="B2213" s="866"/>
      <c r="C2213" s="866"/>
      <c r="D2213" s="866"/>
      <c r="E2213" s="867"/>
      <c r="F2213" s="866"/>
      <c r="G2213" s="866"/>
      <c r="H2213" s="869" t="str">
        <f t="array" ref="H2213">IF(ISERROR(INDEX(גיליון3!$U$13:$X$27,MATCH('דיווח פרטני'!G2213,גיליון3!$T$13:$T$27,0),MATCH('דיווח פרטני'!C2213,גיליון3!$U$12:$X$12,0)))," ", INDEX(גיליון3!$U$13:$X$27,MATCH('דיווח פרטני'!G2213,גיליון3!$T$13:$T$27,0),MATCH('דיווח פרטני'!C2213,גיליון3!$U$12:$X$12,0)))</f>
        <v xml:space="preserve"> </v>
      </c>
      <c r="I2213" s="866"/>
      <c r="J2213" s="866"/>
      <c r="K2213" s="905"/>
    </row>
    <row r="2214" spans="1:11" ht="19" thickBot="1" x14ac:dyDescent="0.5">
      <c r="A2214" s="866"/>
      <c r="B2214" s="866"/>
      <c r="C2214" s="866"/>
      <c r="D2214" s="866"/>
      <c r="E2214" s="867"/>
      <c r="F2214" s="866"/>
      <c r="G2214" s="866"/>
      <c r="H2214" s="869" t="str">
        <f t="array" ref="H2214">IF(ISERROR(INDEX(גיליון3!$U$13:$X$27,MATCH('דיווח פרטני'!G2214,גיליון3!$T$13:$T$27,0),MATCH('דיווח פרטני'!C2214,גיליון3!$U$12:$X$12,0)))," ", INDEX(גיליון3!$U$13:$X$27,MATCH('דיווח פרטני'!G2214,גיליון3!$T$13:$T$27,0),MATCH('דיווח פרטני'!C2214,גיליון3!$U$12:$X$12,0)))</f>
        <v xml:space="preserve"> </v>
      </c>
      <c r="I2214" s="866"/>
      <c r="J2214" s="866"/>
      <c r="K2214" s="905"/>
    </row>
    <row r="2215" spans="1:11" ht="19" thickBot="1" x14ac:dyDescent="0.5">
      <c r="A2215" s="866"/>
      <c r="B2215" s="866"/>
      <c r="C2215" s="866"/>
      <c r="D2215" s="866"/>
      <c r="E2215" s="867"/>
      <c r="F2215" s="866"/>
      <c r="G2215" s="866"/>
      <c r="H2215" s="869" t="str">
        <f t="array" ref="H2215">IF(ISERROR(INDEX(גיליון3!$U$13:$X$27,MATCH('דיווח פרטני'!G2215,גיליון3!$T$13:$T$27,0),MATCH('דיווח פרטני'!C2215,גיליון3!$U$12:$X$12,0)))," ", INDEX(גיליון3!$U$13:$X$27,MATCH('דיווח פרטני'!G2215,גיליון3!$T$13:$T$27,0),MATCH('דיווח פרטני'!C2215,גיליון3!$U$12:$X$12,0)))</f>
        <v xml:space="preserve"> </v>
      </c>
      <c r="I2215" s="866"/>
      <c r="J2215" s="866"/>
      <c r="K2215" s="905"/>
    </row>
    <row r="2216" spans="1:11" ht="19" thickBot="1" x14ac:dyDescent="0.5">
      <c r="A2216" s="866"/>
      <c r="B2216" s="866"/>
      <c r="C2216" s="866"/>
      <c r="D2216" s="866"/>
      <c r="E2216" s="867"/>
      <c r="F2216" s="866"/>
      <c r="G2216" s="866"/>
      <c r="H2216" s="869" t="str">
        <f t="array" ref="H2216">IF(ISERROR(INDEX(גיליון3!$U$13:$X$27,MATCH('דיווח פרטני'!G2216,גיליון3!$T$13:$T$27,0),MATCH('דיווח פרטני'!C2216,גיליון3!$U$12:$X$12,0)))," ", INDEX(גיליון3!$U$13:$X$27,MATCH('דיווח פרטני'!G2216,גיליון3!$T$13:$T$27,0),MATCH('דיווח פרטני'!C2216,גיליון3!$U$12:$X$12,0)))</f>
        <v xml:space="preserve"> </v>
      </c>
      <c r="I2216" s="866"/>
      <c r="J2216" s="866"/>
      <c r="K2216" s="905"/>
    </row>
    <row r="2217" spans="1:11" ht="19" thickBot="1" x14ac:dyDescent="0.5">
      <c r="A2217" s="866"/>
      <c r="B2217" s="866"/>
      <c r="C2217" s="866"/>
      <c r="D2217" s="866"/>
      <c r="E2217" s="867"/>
      <c r="F2217" s="866"/>
      <c r="G2217" s="866"/>
      <c r="H2217" s="869" t="str">
        <f t="array" ref="H2217">IF(ISERROR(INDEX(גיליון3!$U$13:$X$27,MATCH('דיווח פרטני'!G2217,גיליון3!$T$13:$T$27,0),MATCH('דיווח פרטני'!C2217,גיליון3!$U$12:$X$12,0)))," ", INDEX(גיליון3!$U$13:$X$27,MATCH('דיווח פרטני'!G2217,גיליון3!$T$13:$T$27,0),MATCH('דיווח פרטני'!C2217,גיליון3!$U$12:$X$12,0)))</f>
        <v xml:space="preserve"> </v>
      </c>
      <c r="I2217" s="866"/>
      <c r="J2217" s="866"/>
      <c r="K2217" s="905"/>
    </row>
    <row r="2218" spans="1:11" ht="19" thickBot="1" x14ac:dyDescent="0.5">
      <c r="A2218" s="866"/>
      <c r="B2218" s="866"/>
      <c r="C2218" s="866"/>
      <c r="D2218" s="866"/>
      <c r="E2218" s="867"/>
      <c r="F2218" s="866"/>
      <c r="G2218" s="866"/>
      <c r="H2218" s="869" t="str">
        <f t="array" ref="H2218">IF(ISERROR(INDEX(גיליון3!$U$13:$X$27,MATCH('דיווח פרטני'!G2218,גיליון3!$T$13:$T$27,0),MATCH('דיווח פרטני'!C2218,גיליון3!$U$12:$X$12,0)))," ", INDEX(גיליון3!$U$13:$X$27,MATCH('דיווח פרטני'!G2218,גיליון3!$T$13:$T$27,0),MATCH('דיווח פרטני'!C2218,גיליון3!$U$12:$X$12,0)))</f>
        <v xml:space="preserve"> </v>
      </c>
      <c r="I2218" s="866"/>
      <c r="J2218" s="866"/>
      <c r="K2218" s="905"/>
    </row>
    <row r="2219" spans="1:11" ht="19" thickBot="1" x14ac:dyDescent="0.5">
      <c r="A2219" s="866"/>
      <c r="B2219" s="866"/>
      <c r="C2219" s="866"/>
      <c r="D2219" s="866"/>
      <c r="E2219" s="867"/>
      <c r="F2219" s="866"/>
      <c r="G2219" s="866"/>
      <c r="H2219" s="869" t="str">
        <f t="array" ref="H2219">IF(ISERROR(INDEX(גיליון3!$U$13:$X$27,MATCH('דיווח פרטני'!G2219,גיליון3!$T$13:$T$27,0),MATCH('דיווח פרטני'!C2219,גיליון3!$U$12:$X$12,0)))," ", INDEX(גיליון3!$U$13:$X$27,MATCH('דיווח פרטני'!G2219,גיליון3!$T$13:$T$27,0),MATCH('דיווח פרטני'!C2219,גיליון3!$U$12:$X$12,0)))</f>
        <v xml:space="preserve"> </v>
      </c>
      <c r="I2219" s="866"/>
      <c r="J2219" s="866"/>
      <c r="K2219" s="905"/>
    </row>
    <row r="2220" spans="1:11" ht="19" thickBot="1" x14ac:dyDescent="0.5">
      <c r="A2220" s="866"/>
      <c r="B2220" s="866"/>
      <c r="C2220" s="866"/>
      <c r="D2220" s="866"/>
      <c r="E2220" s="867"/>
      <c r="F2220" s="866"/>
      <c r="G2220" s="866"/>
      <c r="H2220" s="869" t="str">
        <f t="array" ref="H2220">IF(ISERROR(INDEX(גיליון3!$U$13:$X$27,MATCH('דיווח פרטני'!G2220,גיליון3!$T$13:$T$27,0),MATCH('דיווח פרטני'!C2220,גיליון3!$U$12:$X$12,0)))," ", INDEX(גיליון3!$U$13:$X$27,MATCH('דיווח פרטני'!G2220,גיליון3!$T$13:$T$27,0),MATCH('דיווח פרטני'!C2220,גיליון3!$U$12:$X$12,0)))</f>
        <v xml:space="preserve"> </v>
      </c>
      <c r="I2220" s="866"/>
      <c r="J2220" s="866"/>
      <c r="K2220" s="905"/>
    </row>
    <row r="2221" spans="1:11" ht="19" thickBot="1" x14ac:dyDescent="0.5">
      <c r="A2221" s="866"/>
      <c r="B2221" s="866"/>
      <c r="C2221" s="866"/>
      <c r="D2221" s="866"/>
      <c r="E2221" s="867"/>
      <c r="F2221" s="866"/>
      <c r="G2221" s="866"/>
      <c r="H2221" s="869" t="str">
        <f t="array" ref="H2221">IF(ISERROR(INDEX(גיליון3!$U$13:$X$27,MATCH('דיווח פרטני'!G2221,גיליון3!$T$13:$T$27,0),MATCH('דיווח פרטני'!C2221,גיליון3!$U$12:$X$12,0)))," ", INDEX(גיליון3!$U$13:$X$27,MATCH('דיווח פרטני'!G2221,גיליון3!$T$13:$T$27,0),MATCH('דיווח פרטני'!C2221,גיליון3!$U$12:$X$12,0)))</f>
        <v xml:space="preserve"> </v>
      </c>
      <c r="I2221" s="866"/>
      <c r="J2221" s="866"/>
      <c r="K2221" s="905"/>
    </row>
    <row r="2222" spans="1:11" ht="19" thickBot="1" x14ac:dyDescent="0.5">
      <c r="A2222" s="866"/>
      <c r="B2222" s="866"/>
      <c r="C2222" s="866"/>
      <c r="D2222" s="866"/>
      <c r="E2222" s="867"/>
      <c r="F2222" s="866"/>
      <c r="G2222" s="866"/>
      <c r="H2222" s="869" t="str">
        <f t="array" ref="H2222">IF(ISERROR(INDEX(גיליון3!$U$13:$X$27,MATCH('דיווח פרטני'!G2222,גיליון3!$T$13:$T$27,0),MATCH('דיווח פרטני'!C2222,גיליון3!$U$12:$X$12,0)))," ", INDEX(גיליון3!$U$13:$X$27,MATCH('דיווח פרטני'!G2222,גיליון3!$T$13:$T$27,0),MATCH('דיווח פרטני'!C2222,גיליון3!$U$12:$X$12,0)))</f>
        <v xml:space="preserve"> </v>
      </c>
      <c r="I2222" s="866"/>
      <c r="J2222" s="866"/>
      <c r="K2222" s="905"/>
    </row>
    <row r="2223" spans="1:11" ht="19" thickBot="1" x14ac:dyDescent="0.5">
      <c r="A2223" s="866"/>
      <c r="B2223" s="866"/>
      <c r="C2223" s="866"/>
      <c r="D2223" s="866"/>
      <c r="E2223" s="867"/>
      <c r="F2223" s="866"/>
      <c r="G2223" s="866"/>
      <c r="H2223" s="869" t="str">
        <f t="array" ref="H2223">IF(ISERROR(INDEX(גיליון3!$U$13:$X$27,MATCH('דיווח פרטני'!G2223,גיליון3!$T$13:$T$27,0),MATCH('דיווח פרטני'!C2223,גיליון3!$U$12:$X$12,0)))," ", INDEX(גיליון3!$U$13:$X$27,MATCH('דיווח פרטני'!G2223,גיליון3!$T$13:$T$27,0),MATCH('דיווח פרטני'!C2223,גיליון3!$U$12:$X$12,0)))</f>
        <v xml:space="preserve"> </v>
      </c>
      <c r="I2223" s="866"/>
      <c r="J2223" s="866"/>
      <c r="K2223" s="905"/>
    </row>
    <row r="2224" spans="1:11" ht="19" thickBot="1" x14ac:dyDescent="0.5">
      <c r="A2224" s="866"/>
      <c r="B2224" s="866"/>
      <c r="C2224" s="866"/>
      <c r="D2224" s="866"/>
      <c r="E2224" s="867"/>
      <c r="F2224" s="866"/>
      <c r="G2224" s="866"/>
      <c r="H2224" s="869" t="str">
        <f t="array" ref="H2224">IF(ISERROR(INDEX(גיליון3!$U$13:$X$27,MATCH('דיווח פרטני'!G2224,גיליון3!$T$13:$T$27,0),MATCH('דיווח פרטני'!C2224,גיליון3!$U$12:$X$12,0)))," ", INDEX(גיליון3!$U$13:$X$27,MATCH('דיווח פרטני'!G2224,גיליון3!$T$13:$T$27,0),MATCH('דיווח פרטני'!C2224,גיליון3!$U$12:$X$12,0)))</f>
        <v xml:space="preserve"> </v>
      </c>
      <c r="I2224" s="866"/>
      <c r="J2224" s="866"/>
      <c r="K2224" s="905"/>
    </row>
    <row r="2225" spans="1:11" ht="19" thickBot="1" x14ac:dyDescent="0.5">
      <c r="A2225" s="866"/>
      <c r="B2225" s="866"/>
      <c r="C2225" s="866"/>
      <c r="D2225" s="866"/>
      <c r="E2225" s="867"/>
      <c r="F2225" s="866"/>
      <c r="G2225" s="866"/>
      <c r="H2225" s="869" t="str">
        <f t="array" ref="H2225">IF(ISERROR(INDEX(גיליון3!$U$13:$X$27,MATCH('דיווח פרטני'!G2225,גיליון3!$T$13:$T$27,0),MATCH('דיווח פרטני'!C2225,גיליון3!$U$12:$X$12,0)))," ", INDEX(גיליון3!$U$13:$X$27,MATCH('דיווח פרטני'!G2225,גיליון3!$T$13:$T$27,0),MATCH('דיווח פרטני'!C2225,גיליון3!$U$12:$X$12,0)))</f>
        <v xml:space="preserve"> </v>
      </c>
      <c r="I2225" s="866"/>
      <c r="J2225" s="866"/>
      <c r="K2225" s="905"/>
    </row>
    <row r="2226" spans="1:11" ht="19" thickBot="1" x14ac:dyDescent="0.5">
      <c r="A2226" s="866"/>
      <c r="B2226" s="866"/>
      <c r="C2226" s="866"/>
      <c r="D2226" s="866"/>
      <c r="E2226" s="867"/>
      <c r="F2226" s="866"/>
      <c r="G2226" s="866"/>
      <c r="H2226" s="869" t="str">
        <f t="array" ref="H2226">IF(ISERROR(INDEX(גיליון3!$U$13:$X$27,MATCH('דיווח פרטני'!G2226,גיליון3!$T$13:$T$27,0),MATCH('דיווח פרטני'!C2226,גיליון3!$U$12:$X$12,0)))," ", INDEX(גיליון3!$U$13:$X$27,MATCH('דיווח פרטני'!G2226,גיליון3!$T$13:$T$27,0),MATCH('דיווח פרטני'!C2226,גיליון3!$U$12:$X$12,0)))</f>
        <v xml:space="preserve"> </v>
      </c>
      <c r="I2226" s="866"/>
      <c r="J2226" s="866"/>
      <c r="K2226" s="905"/>
    </row>
    <row r="2227" spans="1:11" ht="19" thickBot="1" x14ac:dyDescent="0.5">
      <c r="A2227" s="866"/>
      <c r="B2227" s="866"/>
      <c r="C2227" s="866"/>
      <c r="D2227" s="866"/>
      <c r="E2227" s="867"/>
      <c r="F2227" s="866"/>
      <c r="G2227" s="866"/>
      <c r="H2227" s="869" t="str">
        <f t="array" ref="H2227">IF(ISERROR(INDEX(גיליון3!$U$13:$X$27,MATCH('דיווח פרטני'!G2227,גיליון3!$T$13:$T$27,0),MATCH('דיווח פרטני'!C2227,גיליון3!$U$12:$X$12,0)))," ", INDEX(גיליון3!$U$13:$X$27,MATCH('דיווח פרטני'!G2227,גיליון3!$T$13:$T$27,0),MATCH('דיווח פרטני'!C2227,גיליון3!$U$12:$X$12,0)))</f>
        <v xml:space="preserve"> </v>
      </c>
      <c r="I2227" s="866"/>
      <c r="J2227" s="866"/>
      <c r="K2227" s="905"/>
    </row>
    <row r="2228" spans="1:11" ht="19" thickBot="1" x14ac:dyDescent="0.5">
      <c r="A2228" s="866"/>
      <c r="B2228" s="866"/>
      <c r="C2228" s="866"/>
      <c r="D2228" s="866"/>
      <c r="E2228" s="867"/>
      <c r="F2228" s="866"/>
      <c r="G2228" s="866"/>
      <c r="H2228" s="869" t="str">
        <f t="array" ref="H2228">IF(ISERROR(INDEX(גיליון3!$U$13:$X$27,MATCH('דיווח פרטני'!G2228,גיליון3!$T$13:$T$27,0),MATCH('דיווח פרטני'!C2228,גיליון3!$U$12:$X$12,0)))," ", INDEX(גיליון3!$U$13:$X$27,MATCH('דיווח פרטני'!G2228,גיליון3!$T$13:$T$27,0),MATCH('דיווח פרטני'!C2228,גיליון3!$U$12:$X$12,0)))</f>
        <v xml:space="preserve"> </v>
      </c>
      <c r="I2228" s="866"/>
      <c r="J2228" s="866"/>
      <c r="K2228" s="905"/>
    </row>
    <row r="2229" spans="1:11" ht="19" thickBot="1" x14ac:dyDescent="0.5">
      <c r="A2229" s="866"/>
      <c r="B2229" s="866"/>
      <c r="C2229" s="866"/>
      <c r="D2229" s="866"/>
      <c r="E2229" s="867"/>
      <c r="F2229" s="866"/>
      <c r="G2229" s="866"/>
      <c r="H2229" s="869" t="str">
        <f t="array" ref="H2229">IF(ISERROR(INDEX(גיליון3!$U$13:$X$27,MATCH('דיווח פרטני'!G2229,גיליון3!$T$13:$T$27,0),MATCH('דיווח פרטני'!C2229,גיליון3!$U$12:$X$12,0)))," ", INDEX(גיליון3!$U$13:$X$27,MATCH('דיווח פרטני'!G2229,גיליון3!$T$13:$T$27,0),MATCH('דיווח פרטני'!C2229,גיליון3!$U$12:$X$12,0)))</f>
        <v xml:space="preserve"> </v>
      </c>
      <c r="I2229" s="866"/>
      <c r="J2229" s="866"/>
      <c r="K2229" s="905"/>
    </row>
    <row r="2230" spans="1:11" ht="19" thickBot="1" x14ac:dyDescent="0.5">
      <c r="A2230" s="866"/>
      <c r="B2230" s="866"/>
      <c r="C2230" s="866"/>
      <c r="D2230" s="866"/>
      <c r="E2230" s="867"/>
      <c r="F2230" s="866"/>
      <c r="G2230" s="866"/>
      <c r="H2230" s="869" t="str">
        <f t="array" ref="H2230">IF(ISERROR(INDEX(גיליון3!$U$13:$X$27,MATCH('דיווח פרטני'!G2230,גיליון3!$T$13:$T$27,0),MATCH('דיווח פרטני'!C2230,גיליון3!$U$12:$X$12,0)))," ", INDEX(גיליון3!$U$13:$X$27,MATCH('דיווח פרטני'!G2230,גיליון3!$T$13:$T$27,0),MATCH('דיווח פרטני'!C2230,גיליון3!$U$12:$X$12,0)))</f>
        <v xml:space="preserve"> </v>
      </c>
      <c r="I2230" s="866"/>
      <c r="J2230" s="866"/>
      <c r="K2230" s="905"/>
    </row>
    <row r="2231" spans="1:11" ht="19" thickBot="1" x14ac:dyDescent="0.5">
      <c r="A2231" s="866"/>
      <c r="B2231" s="866"/>
      <c r="C2231" s="866"/>
      <c r="D2231" s="866"/>
      <c r="E2231" s="867"/>
      <c r="F2231" s="866"/>
      <c r="G2231" s="866"/>
      <c r="H2231" s="869" t="str">
        <f t="array" ref="H2231">IF(ISERROR(INDEX(גיליון3!$U$13:$X$27,MATCH('דיווח פרטני'!G2231,גיליון3!$T$13:$T$27,0),MATCH('דיווח פרטני'!C2231,גיליון3!$U$12:$X$12,0)))," ", INDEX(גיליון3!$U$13:$X$27,MATCH('דיווח פרטני'!G2231,גיליון3!$T$13:$T$27,0),MATCH('דיווח פרטני'!C2231,גיליון3!$U$12:$X$12,0)))</f>
        <v xml:space="preserve"> </v>
      </c>
      <c r="I2231" s="866"/>
      <c r="J2231" s="866"/>
      <c r="K2231" s="905"/>
    </row>
    <row r="2232" spans="1:11" ht="19" thickBot="1" x14ac:dyDescent="0.5">
      <c r="A2232" s="866"/>
      <c r="B2232" s="866"/>
      <c r="C2232" s="866"/>
      <c r="D2232" s="866"/>
      <c r="E2232" s="867"/>
      <c r="F2232" s="866"/>
      <c r="G2232" s="866"/>
      <c r="H2232" s="869" t="str">
        <f t="array" ref="H2232">IF(ISERROR(INDEX(גיליון3!$U$13:$X$27,MATCH('דיווח פרטני'!G2232,גיליון3!$T$13:$T$27,0),MATCH('דיווח פרטני'!C2232,גיליון3!$U$12:$X$12,0)))," ", INDEX(גיליון3!$U$13:$X$27,MATCH('דיווח פרטני'!G2232,גיליון3!$T$13:$T$27,0),MATCH('דיווח פרטני'!C2232,גיליון3!$U$12:$X$12,0)))</f>
        <v xml:space="preserve"> </v>
      </c>
      <c r="I2232" s="866"/>
      <c r="J2232" s="866"/>
      <c r="K2232" s="905"/>
    </row>
    <row r="2233" spans="1:11" ht="19" thickBot="1" x14ac:dyDescent="0.5">
      <c r="A2233" s="866"/>
      <c r="B2233" s="866"/>
      <c r="C2233" s="866"/>
      <c r="D2233" s="866"/>
      <c r="E2233" s="867"/>
      <c r="F2233" s="866"/>
      <c r="G2233" s="866"/>
      <c r="H2233" s="869" t="str">
        <f t="array" ref="H2233">IF(ISERROR(INDEX(גיליון3!$U$13:$X$27,MATCH('דיווח פרטני'!G2233,גיליון3!$T$13:$T$27,0),MATCH('דיווח פרטני'!C2233,גיליון3!$U$12:$X$12,0)))," ", INDEX(גיליון3!$U$13:$X$27,MATCH('דיווח פרטני'!G2233,גיליון3!$T$13:$T$27,0),MATCH('דיווח פרטני'!C2233,גיליון3!$U$12:$X$12,0)))</f>
        <v xml:space="preserve"> </v>
      </c>
      <c r="I2233" s="866"/>
      <c r="J2233" s="866"/>
      <c r="K2233" s="905"/>
    </row>
    <row r="2234" spans="1:11" ht="19" thickBot="1" x14ac:dyDescent="0.5">
      <c r="A2234" s="866"/>
      <c r="B2234" s="866"/>
      <c r="C2234" s="866"/>
      <c r="D2234" s="866"/>
      <c r="E2234" s="867"/>
      <c r="F2234" s="866"/>
      <c r="G2234" s="866"/>
      <c r="H2234" s="869" t="str">
        <f t="array" ref="H2234">IF(ISERROR(INDEX(גיליון3!$U$13:$X$27,MATCH('דיווח פרטני'!G2234,גיליון3!$T$13:$T$27,0),MATCH('דיווח פרטני'!C2234,גיליון3!$U$12:$X$12,0)))," ", INDEX(גיליון3!$U$13:$X$27,MATCH('דיווח פרטני'!G2234,גיליון3!$T$13:$T$27,0),MATCH('דיווח פרטני'!C2234,גיליון3!$U$12:$X$12,0)))</f>
        <v xml:space="preserve"> </v>
      </c>
      <c r="I2234" s="866"/>
      <c r="J2234" s="866"/>
      <c r="K2234" s="905"/>
    </row>
    <row r="2235" spans="1:11" ht="19" thickBot="1" x14ac:dyDescent="0.5">
      <c r="A2235" s="866"/>
      <c r="B2235" s="866"/>
      <c r="C2235" s="866"/>
      <c r="D2235" s="866"/>
      <c r="E2235" s="867"/>
      <c r="F2235" s="866"/>
      <c r="G2235" s="866"/>
      <c r="H2235" s="869" t="str">
        <f t="array" ref="H2235">IF(ISERROR(INDEX(גיליון3!$U$13:$X$27,MATCH('דיווח פרטני'!G2235,גיליון3!$T$13:$T$27,0),MATCH('דיווח פרטני'!C2235,גיליון3!$U$12:$X$12,0)))," ", INDEX(גיליון3!$U$13:$X$27,MATCH('דיווח פרטני'!G2235,גיליון3!$T$13:$T$27,0),MATCH('דיווח פרטני'!C2235,גיליון3!$U$12:$X$12,0)))</f>
        <v xml:space="preserve"> </v>
      </c>
      <c r="I2235" s="866"/>
      <c r="J2235" s="866"/>
      <c r="K2235" s="905"/>
    </row>
    <row r="2236" spans="1:11" ht="19" thickBot="1" x14ac:dyDescent="0.5">
      <c r="A2236" s="866"/>
      <c r="B2236" s="866"/>
      <c r="C2236" s="866"/>
      <c r="D2236" s="866"/>
      <c r="E2236" s="867"/>
      <c r="F2236" s="866"/>
      <c r="G2236" s="866"/>
      <c r="H2236" s="869" t="str">
        <f t="array" ref="H2236">IF(ISERROR(INDEX(גיליון3!$U$13:$X$27,MATCH('דיווח פרטני'!G2236,גיליון3!$T$13:$T$27,0),MATCH('דיווח פרטני'!C2236,גיליון3!$U$12:$X$12,0)))," ", INDEX(גיליון3!$U$13:$X$27,MATCH('דיווח פרטני'!G2236,גיליון3!$T$13:$T$27,0),MATCH('דיווח פרטני'!C2236,גיליון3!$U$12:$X$12,0)))</f>
        <v xml:space="preserve"> </v>
      </c>
      <c r="I2236" s="866"/>
      <c r="J2236" s="866"/>
      <c r="K2236" s="905"/>
    </row>
    <row r="2237" spans="1:11" ht="19" thickBot="1" x14ac:dyDescent="0.5">
      <c r="A2237" s="866"/>
      <c r="B2237" s="866"/>
      <c r="C2237" s="866"/>
      <c r="D2237" s="866"/>
      <c r="E2237" s="867"/>
      <c r="F2237" s="866"/>
      <c r="G2237" s="866"/>
      <c r="H2237" s="869" t="str">
        <f t="array" ref="H2237">IF(ISERROR(INDEX(גיליון3!$U$13:$X$27,MATCH('דיווח פרטני'!G2237,גיליון3!$T$13:$T$27,0),MATCH('דיווח פרטני'!C2237,גיליון3!$U$12:$X$12,0)))," ", INDEX(גיליון3!$U$13:$X$27,MATCH('דיווח פרטני'!G2237,גיליון3!$T$13:$T$27,0),MATCH('דיווח פרטני'!C2237,גיליון3!$U$12:$X$12,0)))</f>
        <v xml:space="preserve"> </v>
      </c>
      <c r="I2237" s="866"/>
      <c r="J2237" s="866"/>
      <c r="K2237" s="905"/>
    </row>
    <row r="2238" spans="1:11" ht="19" thickBot="1" x14ac:dyDescent="0.5">
      <c r="A2238" s="866"/>
      <c r="B2238" s="866"/>
      <c r="C2238" s="866"/>
      <c r="D2238" s="866"/>
      <c r="E2238" s="867"/>
      <c r="F2238" s="866"/>
      <c r="G2238" s="866"/>
      <c r="H2238" s="869" t="str">
        <f t="array" ref="H2238">IF(ISERROR(INDEX(גיליון3!$U$13:$X$27,MATCH('דיווח פרטני'!G2238,גיליון3!$T$13:$T$27,0),MATCH('דיווח פרטני'!C2238,גיליון3!$U$12:$X$12,0)))," ", INDEX(גיליון3!$U$13:$X$27,MATCH('דיווח פרטני'!G2238,גיליון3!$T$13:$T$27,0),MATCH('דיווח פרטני'!C2238,גיליון3!$U$12:$X$12,0)))</f>
        <v xml:space="preserve"> </v>
      </c>
      <c r="I2238" s="866"/>
      <c r="J2238" s="866"/>
      <c r="K2238" s="905"/>
    </row>
    <row r="2239" spans="1:11" ht="19" thickBot="1" x14ac:dyDescent="0.5">
      <c r="A2239" s="866"/>
      <c r="B2239" s="866"/>
      <c r="C2239" s="866"/>
      <c r="D2239" s="866"/>
      <c r="E2239" s="867"/>
      <c r="F2239" s="866"/>
      <c r="G2239" s="866"/>
      <c r="H2239" s="869" t="str">
        <f t="array" ref="H2239">IF(ISERROR(INDEX(גיליון3!$U$13:$X$27,MATCH('דיווח פרטני'!G2239,גיליון3!$T$13:$T$27,0),MATCH('דיווח פרטני'!C2239,גיליון3!$U$12:$X$12,0)))," ", INDEX(גיליון3!$U$13:$X$27,MATCH('דיווח פרטני'!G2239,גיליון3!$T$13:$T$27,0),MATCH('דיווח פרטני'!C2239,גיליון3!$U$12:$X$12,0)))</f>
        <v xml:space="preserve"> </v>
      </c>
      <c r="I2239" s="866"/>
      <c r="J2239" s="866"/>
      <c r="K2239" s="905"/>
    </row>
    <row r="2240" spans="1:11" ht="19" thickBot="1" x14ac:dyDescent="0.5">
      <c r="A2240" s="866"/>
      <c r="B2240" s="866"/>
      <c r="C2240" s="866"/>
      <c r="D2240" s="866"/>
      <c r="E2240" s="867"/>
      <c r="F2240" s="866"/>
      <c r="G2240" s="866"/>
      <c r="H2240" s="869" t="str">
        <f t="array" ref="H2240">IF(ISERROR(INDEX(גיליון3!$U$13:$X$27,MATCH('דיווח פרטני'!G2240,גיליון3!$T$13:$T$27,0),MATCH('דיווח פרטני'!C2240,גיליון3!$U$12:$X$12,0)))," ", INDEX(גיליון3!$U$13:$X$27,MATCH('דיווח פרטני'!G2240,גיליון3!$T$13:$T$27,0),MATCH('דיווח פרטני'!C2240,גיליון3!$U$12:$X$12,0)))</f>
        <v xml:space="preserve"> </v>
      </c>
      <c r="I2240" s="866"/>
      <c r="J2240" s="866"/>
      <c r="K2240" s="905"/>
    </row>
    <row r="2241" spans="1:11" ht="19" thickBot="1" x14ac:dyDescent="0.5">
      <c r="A2241" s="866"/>
      <c r="B2241" s="866"/>
      <c r="C2241" s="866"/>
      <c r="D2241" s="866"/>
      <c r="E2241" s="867"/>
      <c r="F2241" s="866"/>
      <c r="G2241" s="866"/>
      <c r="H2241" s="869" t="str">
        <f t="array" ref="H2241">IF(ISERROR(INDEX(גיליון3!$U$13:$X$27,MATCH('דיווח פרטני'!G2241,גיליון3!$T$13:$T$27,0),MATCH('דיווח פרטני'!C2241,גיליון3!$U$12:$X$12,0)))," ", INDEX(גיליון3!$U$13:$X$27,MATCH('דיווח פרטני'!G2241,גיליון3!$T$13:$T$27,0),MATCH('דיווח פרטני'!C2241,גיליון3!$U$12:$X$12,0)))</f>
        <v xml:space="preserve"> </v>
      </c>
      <c r="I2241" s="866"/>
      <c r="J2241" s="866"/>
      <c r="K2241" s="905"/>
    </row>
    <row r="2242" spans="1:11" ht="19" thickBot="1" x14ac:dyDescent="0.5">
      <c r="A2242" s="866"/>
      <c r="B2242" s="866"/>
      <c r="C2242" s="866"/>
      <c r="D2242" s="866"/>
      <c r="E2242" s="867"/>
      <c r="F2242" s="866"/>
      <c r="G2242" s="866"/>
      <c r="H2242" s="869" t="str">
        <f t="array" ref="H2242">IF(ISERROR(INDEX(גיליון3!$U$13:$X$27,MATCH('דיווח פרטני'!G2242,גיליון3!$T$13:$T$27,0),MATCH('דיווח פרטני'!C2242,גיליון3!$U$12:$X$12,0)))," ", INDEX(גיליון3!$U$13:$X$27,MATCH('דיווח פרטני'!G2242,גיליון3!$T$13:$T$27,0),MATCH('דיווח פרטני'!C2242,גיליון3!$U$12:$X$12,0)))</f>
        <v xml:space="preserve"> </v>
      </c>
      <c r="I2242" s="866"/>
      <c r="J2242" s="866"/>
      <c r="K2242" s="905"/>
    </row>
    <row r="2243" spans="1:11" ht="19" thickBot="1" x14ac:dyDescent="0.5">
      <c r="A2243" s="866"/>
      <c r="B2243" s="866"/>
      <c r="C2243" s="866"/>
      <c r="D2243" s="866"/>
      <c r="E2243" s="867"/>
      <c r="F2243" s="866"/>
      <c r="G2243" s="866"/>
      <c r="H2243" s="869" t="str">
        <f t="array" ref="H2243">IF(ISERROR(INDEX(גיליון3!$U$13:$X$27,MATCH('דיווח פרטני'!G2243,גיליון3!$T$13:$T$27,0),MATCH('דיווח פרטני'!C2243,גיליון3!$U$12:$X$12,0)))," ", INDEX(גיליון3!$U$13:$X$27,MATCH('דיווח פרטני'!G2243,גיליון3!$T$13:$T$27,0),MATCH('דיווח פרטני'!C2243,גיליון3!$U$12:$X$12,0)))</f>
        <v xml:space="preserve"> </v>
      </c>
      <c r="I2243" s="866"/>
      <c r="J2243" s="866"/>
      <c r="K2243" s="905"/>
    </row>
    <row r="2244" spans="1:11" ht="19" thickBot="1" x14ac:dyDescent="0.5">
      <c r="A2244" s="866"/>
      <c r="B2244" s="866"/>
      <c r="C2244" s="866"/>
      <c r="D2244" s="866"/>
      <c r="E2244" s="867"/>
      <c r="F2244" s="866"/>
      <c r="G2244" s="866"/>
      <c r="H2244" s="869" t="str">
        <f t="array" ref="H2244">IF(ISERROR(INDEX(גיליון3!$U$13:$X$27,MATCH('דיווח פרטני'!G2244,גיליון3!$T$13:$T$27,0),MATCH('דיווח פרטני'!C2244,גיליון3!$U$12:$X$12,0)))," ", INDEX(גיליון3!$U$13:$X$27,MATCH('דיווח פרטני'!G2244,גיליון3!$T$13:$T$27,0),MATCH('דיווח פרטני'!C2244,גיליון3!$U$12:$X$12,0)))</f>
        <v xml:space="preserve"> </v>
      </c>
      <c r="I2244" s="866"/>
      <c r="J2244" s="866"/>
      <c r="K2244" s="905"/>
    </row>
    <row r="2245" spans="1:11" ht="19" thickBot="1" x14ac:dyDescent="0.5">
      <c r="A2245" s="866"/>
      <c r="B2245" s="866"/>
      <c r="C2245" s="866"/>
      <c r="D2245" s="866"/>
      <c r="E2245" s="867"/>
      <c r="F2245" s="866"/>
      <c r="G2245" s="866"/>
      <c r="H2245" s="869" t="str">
        <f t="array" ref="H2245">IF(ISERROR(INDEX(גיליון3!$U$13:$X$27,MATCH('דיווח פרטני'!G2245,גיליון3!$T$13:$T$27,0),MATCH('דיווח פרטני'!C2245,גיליון3!$U$12:$X$12,0)))," ", INDEX(גיליון3!$U$13:$X$27,MATCH('דיווח פרטני'!G2245,גיליון3!$T$13:$T$27,0),MATCH('דיווח פרטני'!C2245,גיליון3!$U$12:$X$12,0)))</f>
        <v xml:space="preserve"> </v>
      </c>
      <c r="I2245" s="866"/>
      <c r="J2245" s="866"/>
      <c r="K2245" s="905"/>
    </row>
    <row r="2246" spans="1:11" ht="19" thickBot="1" x14ac:dyDescent="0.5">
      <c r="A2246" s="866"/>
      <c r="B2246" s="866"/>
      <c r="C2246" s="866"/>
      <c r="D2246" s="866"/>
      <c r="E2246" s="867"/>
      <c r="F2246" s="866"/>
      <c r="G2246" s="866"/>
      <c r="H2246" s="869" t="str">
        <f t="array" ref="H2246">IF(ISERROR(INDEX(גיליון3!$U$13:$X$27,MATCH('דיווח פרטני'!G2246,גיליון3!$T$13:$T$27,0),MATCH('דיווח פרטני'!C2246,גיליון3!$U$12:$X$12,0)))," ", INDEX(גיליון3!$U$13:$X$27,MATCH('דיווח פרטני'!G2246,גיליון3!$T$13:$T$27,0),MATCH('דיווח פרטני'!C2246,גיליון3!$U$12:$X$12,0)))</f>
        <v xml:space="preserve"> </v>
      </c>
      <c r="I2246" s="866"/>
      <c r="J2246" s="866"/>
      <c r="K2246" s="905"/>
    </row>
    <row r="2247" spans="1:11" ht="19" thickBot="1" x14ac:dyDescent="0.5">
      <c r="A2247" s="866"/>
      <c r="B2247" s="866"/>
      <c r="C2247" s="866"/>
      <c r="D2247" s="866"/>
      <c r="E2247" s="867"/>
      <c r="F2247" s="866"/>
      <c r="G2247" s="866"/>
      <c r="H2247" s="869" t="str">
        <f t="array" ref="H2247">IF(ISERROR(INDEX(גיליון3!$U$13:$X$27,MATCH('דיווח פרטני'!G2247,גיליון3!$T$13:$T$27,0),MATCH('דיווח פרטני'!C2247,גיליון3!$U$12:$X$12,0)))," ", INDEX(גיליון3!$U$13:$X$27,MATCH('דיווח פרטני'!G2247,גיליון3!$T$13:$T$27,0),MATCH('דיווח פרטני'!C2247,גיליון3!$U$12:$X$12,0)))</f>
        <v xml:space="preserve"> </v>
      </c>
      <c r="I2247" s="866"/>
      <c r="J2247" s="866"/>
      <c r="K2247" s="905"/>
    </row>
    <row r="2248" spans="1:11" ht="19" thickBot="1" x14ac:dyDescent="0.5">
      <c r="A2248" s="866"/>
      <c r="B2248" s="866"/>
      <c r="C2248" s="866"/>
      <c r="D2248" s="866"/>
      <c r="E2248" s="867"/>
      <c r="F2248" s="866"/>
      <c r="G2248" s="866"/>
      <c r="H2248" s="869" t="str">
        <f t="array" ref="H2248">IF(ISERROR(INDEX(גיליון3!$U$13:$X$27,MATCH('דיווח פרטני'!G2248,גיליון3!$T$13:$T$27,0),MATCH('דיווח פרטני'!C2248,גיליון3!$U$12:$X$12,0)))," ", INDEX(גיליון3!$U$13:$X$27,MATCH('דיווח פרטני'!G2248,גיליון3!$T$13:$T$27,0),MATCH('דיווח פרטני'!C2248,גיליון3!$U$12:$X$12,0)))</f>
        <v xml:space="preserve"> </v>
      </c>
      <c r="I2248" s="866"/>
      <c r="J2248" s="866"/>
      <c r="K2248" s="905"/>
    </row>
    <row r="2249" spans="1:11" ht="19" thickBot="1" x14ac:dyDescent="0.5">
      <c r="A2249" s="866"/>
      <c r="B2249" s="866"/>
      <c r="C2249" s="866"/>
      <c r="D2249" s="866"/>
      <c r="E2249" s="867"/>
      <c r="F2249" s="866"/>
      <c r="G2249" s="866"/>
      <c r="H2249" s="869" t="str">
        <f t="array" ref="H2249">IF(ISERROR(INDEX(גיליון3!$U$13:$X$27,MATCH('דיווח פרטני'!G2249,גיליון3!$T$13:$T$27,0),MATCH('דיווח פרטני'!C2249,גיליון3!$U$12:$X$12,0)))," ", INDEX(גיליון3!$U$13:$X$27,MATCH('דיווח פרטני'!G2249,גיליון3!$T$13:$T$27,0),MATCH('דיווח פרטני'!C2249,גיליון3!$U$12:$X$12,0)))</f>
        <v xml:space="preserve"> </v>
      </c>
      <c r="I2249" s="866"/>
      <c r="J2249" s="866"/>
      <c r="K2249" s="905"/>
    </row>
    <row r="2250" spans="1:11" ht="19" thickBot="1" x14ac:dyDescent="0.5">
      <c r="A2250" s="866"/>
      <c r="B2250" s="866"/>
      <c r="C2250" s="866"/>
      <c r="D2250" s="866"/>
      <c r="E2250" s="867"/>
      <c r="F2250" s="866"/>
      <c r="G2250" s="866"/>
      <c r="H2250" s="869" t="str">
        <f t="array" ref="H2250">IF(ISERROR(INDEX(גיליון3!$U$13:$X$27,MATCH('דיווח פרטני'!G2250,גיליון3!$T$13:$T$27,0),MATCH('דיווח פרטני'!C2250,גיליון3!$U$12:$X$12,0)))," ", INDEX(גיליון3!$U$13:$X$27,MATCH('דיווח פרטני'!G2250,גיליון3!$T$13:$T$27,0),MATCH('דיווח פרטני'!C2250,גיליון3!$U$12:$X$12,0)))</f>
        <v xml:space="preserve"> </v>
      </c>
      <c r="I2250" s="866"/>
      <c r="J2250" s="866"/>
      <c r="K2250" s="905"/>
    </row>
    <row r="2251" spans="1:11" ht="19" thickBot="1" x14ac:dyDescent="0.5">
      <c r="A2251" s="866"/>
      <c r="B2251" s="866"/>
      <c r="C2251" s="866"/>
      <c r="D2251" s="866"/>
      <c r="E2251" s="867"/>
      <c r="F2251" s="866"/>
      <c r="G2251" s="866"/>
      <c r="H2251" s="869" t="str">
        <f t="array" ref="H2251">IF(ISERROR(INDEX(גיליון3!$U$13:$X$27,MATCH('דיווח פרטני'!G2251,גיליון3!$T$13:$T$27,0),MATCH('דיווח פרטני'!C2251,גיליון3!$U$12:$X$12,0)))," ", INDEX(גיליון3!$U$13:$X$27,MATCH('דיווח פרטני'!G2251,גיליון3!$T$13:$T$27,0),MATCH('דיווח פרטני'!C2251,גיליון3!$U$12:$X$12,0)))</f>
        <v xml:space="preserve"> </v>
      </c>
      <c r="I2251" s="866"/>
      <c r="J2251" s="866"/>
      <c r="K2251" s="905"/>
    </row>
    <row r="2252" spans="1:11" ht="19" thickBot="1" x14ac:dyDescent="0.5">
      <c r="A2252" s="866"/>
      <c r="B2252" s="866"/>
      <c r="C2252" s="866"/>
      <c r="D2252" s="866"/>
      <c r="E2252" s="867"/>
      <c r="F2252" s="866"/>
      <c r="G2252" s="866"/>
      <c r="H2252" s="869" t="str">
        <f t="array" ref="H2252">IF(ISERROR(INDEX(גיליון3!$U$13:$X$27,MATCH('דיווח פרטני'!G2252,גיליון3!$T$13:$T$27,0),MATCH('דיווח פרטני'!C2252,גיליון3!$U$12:$X$12,0)))," ", INDEX(גיליון3!$U$13:$X$27,MATCH('דיווח פרטני'!G2252,גיליון3!$T$13:$T$27,0),MATCH('דיווח פרטני'!C2252,גיליון3!$U$12:$X$12,0)))</f>
        <v xml:space="preserve"> </v>
      </c>
      <c r="I2252" s="866"/>
      <c r="J2252" s="866"/>
      <c r="K2252" s="905"/>
    </row>
    <row r="2253" spans="1:11" ht="19" thickBot="1" x14ac:dyDescent="0.5">
      <c r="A2253" s="866"/>
      <c r="B2253" s="866"/>
      <c r="C2253" s="866"/>
      <c r="D2253" s="866"/>
      <c r="E2253" s="867"/>
      <c r="F2253" s="866"/>
      <c r="G2253" s="866"/>
      <c r="H2253" s="869" t="str">
        <f t="array" ref="H2253">IF(ISERROR(INDEX(גיליון3!$U$13:$X$27,MATCH('דיווח פרטני'!G2253,גיליון3!$T$13:$T$27,0),MATCH('דיווח פרטני'!C2253,גיליון3!$U$12:$X$12,0)))," ", INDEX(גיליון3!$U$13:$X$27,MATCH('דיווח פרטני'!G2253,גיליון3!$T$13:$T$27,0),MATCH('דיווח פרטני'!C2253,גיליון3!$U$12:$X$12,0)))</f>
        <v xml:space="preserve"> </v>
      </c>
      <c r="I2253" s="866"/>
      <c r="J2253" s="866"/>
      <c r="K2253" s="905"/>
    </row>
    <row r="2254" spans="1:11" ht="19" thickBot="1" x14ac:dyDescent="0.5">
      <c r="A2254" s="866"/>
      <c r="B2254" s="866"/>
      <c r="C2254" s="866"/>
      <c r="D2254" s="866"/>
      <c r="E2254" s="867"/>
      <c r="F2254" s="866"/>
      <c r="G2254" s="866"/>
      <c r="H2254" s="869" t="str">
        <f t="array" ref="H2254">IF(ISERROR(INDEX(גיליון3!$U$13:$X$27,MATCH('דיווח פרטני'!G2254,גיליון3!$T$13:$T$27,0),MATCH('דיווח פרטני'!C2254,גיליון3!$U$12:$X$12,0)))," ", INDEX(גיליון3!$U$13:$X$27,MATCH('דיווח פרטני'!G2254,גיליון3!$T$13:$T$27,0),MATCH('דיווח פרטני'!C2254,גיליון3!$U$12:$X$12,0)))</f>
        <v xml:space="preserve"> </v>
      </c>
      <c r="I2254" s="866"/>
      <c r="J2254" s="866"/>
      <c r="K2254" s="905"/>
    </row>
    <row r="2255" spans="1:11" ht="19" thickBot="1" x14ac:dyDescent="0.5">
      <c r="A2255" s="866"/>
      <c r="B2255" s="866"/>
      <c r="C2255" s="866"/>
      <c r="D2255" s="866"/>
      <c r="E2255" s="867"/>
      <c r="F2255" s="866"/>
      <c r="G2255" s="866"/>
      <c r="H2255" s="869" t="str">
        <f t="array" ref="H2255">IF(ISERROR(INDEX(גיליון3!$U$13:$X$27,MATCH('דיווח פרטני'!G2255,גיליון3!$T$13:$T$27,0),MATCH('דיווח פרטני'!C2255,גיליון3!$U$12:$X$12,0)))," ", INDEX(גיליון3!$U$13:$X$27,MATCH('דיווח פרטני'!G2255,גיליון3!$T$13:$T$27,0),MATCH('דיווח פרטני'!C2255,גיליון3!$U$12:$X$12,0)))</f>
        <v xml:space="preserve"> </v>
      </c>
      <c r="I2255" s="866"/>
      <c r="J2255" s="866"/>
      <c r="K2255" s="905"/>
    </row>
    <row r="2256" spans="1:11" ht="19" thickBot="1" x14ac:dyDescent="0.5">
      <c r="A2256" s="866"/>
      <c r="B2256" s="866"/>
      <c r="C2256" s="866"/>
      <c r="D2256" s="866"/>
      <c r="E2256" s="867"/>
      <c r="F2256" s="866"/>
      <c r="G2256" s="866"/>
      <c r="H2256" s="869" t="str">
        <f t="array" ref="H2256">IF(ISERROR(INDEX(גיליון3!$U$13:$X$27,MATCH('דיווח פרטני'!G2256,גיליון3!$T$13:$T$27,0),MATCH('דיווח פרטני'!C2256,גיליון3!$U$12:$X$12,0)))," ", INDEX(גיליון3!$U$13:$X$27,MATCH('דיווח פרטני'!G2256,גיליון3!$T$13:$T$27,0),MATCH('דיווח פרטני'!C2256,גיליון3!$U$12:$X$12,0)))</f>
        <v xml:space="preserve"> </v>
      </c>
      <c r="I2256" s="866"/>
      <c r="J2256" s="866"/>
      <c r="K2256" s="905"/>
    </row>
    <row r="2257" spans="1:11" ht="19" thickBot="1" x14ac:dyDescent="0.5">
      <c r="A2257" s="866"/>
      <c r="B2257" s="866"/>
      <c r="C2257" s="866"/>
      <c r="D2257" s="866"/>
      <c r="E2257" s="867"/>
      <c r="F2257" s="866"/>
      <c r="G2257" s="866"/>
      <c r="H2257" s="869" t="str">
        <f t="array" ref="H2257">IF(ISERROR(INDEX(גיליון3!$U$13:$X$27,MATCH('דיווח פרטני'!G2257,גיליון3!$T$13:$T$27,0),MATCH('דיווח פרטני'!C2257,גיליון3!$U$12:$X$12,0)))," ", INDEX(גיליון3!$U$13:$X$27,MATCH('דיווח פרטני'!G2257,גיליון3!$T$13:$T$27,0),MATCH('דיווח פרטני'!C2257,גיליון3!$U$12:$X$12,0)))</f>
        <v xml:space="preserve"> </v>
      </c>
      <c r="I2257" s="866"/>
      <c r="J2257" s="866"/>
      <c r="K2257" s="905"/>
    </row>
    <row r="2258" spans="1:11" ht="19" thickBot="1" x14ac:dyDescent="0.5">
      <c r="A2258" s="866"/>
      <c r="B2258" s="866"/>
      <c r="C2258" s="866"/>
      <c r="D2258" s="866"/>
      <c r="E2258" s="867"/>
      <c r="F2258" s="866"/>
      <c r="G2258" s="866"/>
      <c r="H2258" s="869" t="str">
        <f t="array" ref="H2258">IF(ISERROR(INDEX(גיליון3!$U$13:$X$27,MATCH('דיווח פרטני'!G2258,גיליון3!$T$13:$T$27,0),MATCH('דיווח פרטני'!C2258,גיליון3!$U$12:$X$12,0)))," ", INDEX(גיליון3!$U$13:$X$27,MATCH('דיווח פרטני'!G2258,גיליון3!$T$13:$T$27,0),MATCH('דיווח פרטני'!C2258,גיליון3!$U$12:$X$12,0)))</f>
        <v xml:space="preserve"> </v>
      </c>
      <c r="I2258" s="866"/>
      <c r="J2258" s="866"/>
      <c r="K2258" s="905"/>
    </row>
    <row r="2259" spans="1:11" ht="19" thickBot="1" x14ac:dyDescent="0.5">
      <c r="A2259" s="866"/>
      <c r="B2259" s="866"/>
      <c r="C2259" s="866"/>
      <c r="D2259" s="866"/>
      <c r="E2259" s="867"/>
      <c r="F2259" s="866"/>
      <c r="G2259" s="866"/>
      <c r="H2259" s="869" t="str">
        <f t="array" ref="H2259">IF(ISERROR(INDEX(גיליון3!$U$13:$X$27,MATCH('דיווח פרטני'!G2259,גיליון3!$T$13:$T$27,0),MATCH('דיווח פרטני'!C2259,גיליון3!$U$12:$X$12,0)))," ", INDEX(גיליון3!$U$13:$X$27,MATCH('דיווח פרטני'!G2259,גיליון3!$T$13:$T$27,0),MATCH('דיווח פרטני'!C2259,גיליון3!$U$12:$X$12,0)))</f>
        <v xml:space="preserve"> </v>
      </c>
      <c r="I2259" s="866"/>
      <c r="J2259" s="866"/>
      <c r="K2259" s="905"/>
    </row>
    <row r="2260" spans="1:11" ht="19" thickBot="1" x14ac:dyDescent="0.5">
      <c r="A2260" s="866"/>
      <c r="B2260" s="866"/>
      <c r="C2260" s="866"/>
      <c r="D2260" s="866"/>
      <c r="E2260" s="867"/>
      <c r="F2260" s="866"/>
      <c r="G2260" s="866"/>
      <c r="H2260" s="869" t="str">
        <f t="array" ref="H2260">IF(ISERROR(INDEX(גיליון3!$U$13:$X$27,MATCH('דיווח פרטני'!G2260,גיליון3!$T$13:$T$27,0),MATCH('דיווח פרטני'!C2260,גיליון3!$U$12:$X$12,0)))," ", INDEX(גיליון3!$U$13:$X$27,MATCH('דיווח פרטני'!G2260,גיליון3!$T$13:$T$27,0),MATCH('דיווח פרטני'!C2260,גיליון3!$U$12:$X$12,0)))</f>
        <v xml:space="preserve"> </v>
      </c>
      <c r="I2260" s="866"/>
      <c r="J2260" s="866"/>
      <c r="K2260" s="905"/>
    </row>
    <row r="2261" spans="1:11" ht="19" thickBot="1" x14ac:dyDescent="0.5">
      <c r="A2261" s="866"/>
      <c r="B2261" s="866"/>
      <c r="C2261" s="866"/>
      <c r="D2261" s="866"/>
      <c r="E2261" s="867"/>
      <c r="F2261" s="866"/>
      <c r="G2261" s="866"/>
      <c r="H2261" s="869" t="str">
        <f t="array" ref="H2261">IF(ISERROR(INDEX(גיליון3!$U$13:$X$27,MATCH('דיווח פרטני'!G2261,גיליון3!$T$13:$T$27,0),MATCH('דיווח פרטני'!C2261,גיליון3!$U$12:$X$12,0)))," ", INDEX(גיליון3!$U$13:$X$27,MATCH('דיווח פרטני'!G2261,גיליון3!$T$13:$T$27,0),MATCH('דיווח פרטני'!C2261,גיליון3!$U$12:$X$12,0)))</f>
        <v xml:space="preserve"> </v>
      </c>
      <c r="I2261" s="866"/>
      <c r="J2261" s="866"/>
      <c r="K2261" s="905"/>
    </row>
    <row r="2262" spans="1:11" ht="19" thickBot="1" x14ac:dyDescent="0.5">
      <c r="A2262" s="866"/>
      <c r="B2262" s="866"/>
      <c r="C2262" s="866"/>
      <c r="D2262" s="866"/>
      <c r="E2262" s="867"/>
      <c r="F2262" s="866"/>
      <c r="G2262" s="866"/>
      <c r="H2262" s="869" t="str">
        <f t="array" ref="H2262">IF(ISERROR(INDEX(גיליון3!$U$13:$X$27,MATCH('דיווח פרטני'!G2262,גיליון3!$T$13:$T$27,0),MATCH('דיווח פרטני'!C2262,גיליון3!$U$12:$X$12,0)))," ", INDEX(גיליון3!$U$13:$X$27,MATCH('דיווח פרטני'!G2262,גיליון3!$T$13:$T$27,0),MATCH('דיווח פרטני'!C2262,גיליון3!$U$12:$X$12,0)))</f>
        <v xml:space="preserve"> </v>
      </c>
      <c r="I2262" s="866"/>
      <c r="J2262" s="866"/>
      <c r="K2262" s="905"/>
    </row>
    <row r="2263" spans="1:11" ht="19" thickBot="1" x14ac:dyDescent="0.5">
      <c r="A2263" s="866"/>
      <c r="B2263" s="866"/>
      <c r="C2263" s="866"/>
      <c r="D2263" s="866"/>
      <c r="E2263" s="867"/>
      <c r="F2263" s="866"/>
      <c r="G2263" s="866"/>
      <c r="H2263" s="869" t="str">
        <f t="array" ref="H2263">IF(ISERROR(INDEX(גיליון3!$U$13:$X$27,MATCH('דיווח פרטני'!G2263,גיליון3!$T$13:$T$27,0),MATCH('דיווח פרטני'!C2263,גיליון3!$U$12:$X$12,0)))," ", INDEX(גיליון3!$U$13:$X$27,MATCH('דיווח פרטני'!G2263,גיליון3!$T$13:$T$27,0),MATCH('דיווח פרטני'!C2263,גיליון3!$U$12:$X$12,0)))</f>
        <v xml:space="preserve"> </v>
      </c>
      <c r="I2263" s="866"/>
      <c r="J2263" s="866"/>
      <c r="K2263" s="905"/>
    </row>
    <row r="2264" spans="1:11" ht="19" thickBot="1" x14ac:dyDescent="0.5">
      <c r="A2264" s="866"/>
      <c r="B2264" s="866"/>
      <c r="C2264" s="866"/>
      <c r="D2264" s="866"/>
      <c r="E2264" s="867"/>
      <c r="F2264" s="866"/>
      <c r="G2264" s="866"/>
      <c r="H2264" s="869" t="str">
        <f t="array" ref="H2264">IF(ISERROR(INDEX(גיליון3!$U$13:$X$27,MATCH('דיווח פרטני'!G2264,גיליון3!$T$13:$T$27,0),MATCH('דיווח פרטני'!C2264,גיליון3!$U$12:$X$12,0)))," ", INDEX(גיליון3!$U$13:$X$27,MATCH('דיווח פרטני'!G2264,גיליון3!$T$13:$T$27,0),MATCH('דיווח פרטני'!C2264,גיליון3!$U$12:$X$12,0)))</f>
        <v xml:space="preserve"> </v>
      </c>
      <c r="I2264" s="866"/>
      <c r="J2264" s="866"/>
      <c r="K2264" s="905"/>
    </row>
    <row r="2265" spans="1:11" ht="19" thickBot="1" x14ac:dyDescent="0.5">
      <c r="A2265" s="866"/>
      <c r="B2265" s="866"/>
      <c r="C2265" s="866"/>
      <c r="D2265" s="866"/>
      <c r="E2265" s="867"/>
      <c r="F2265" s="866"/>
      <c r="G2265" s="866"/>
      <c r="H2265" s="869" t="str">
        <f t="array" ref="H2265">IF(ISERROR(INDEX(גיליון3!$U$13:$X$27,MATCH('דיווח פרטני'!G2265,גיליון3!$T$13:$T$27,0),MATCH('דיווח פרטני'!C2265,גיליון3!$U$12:$X$12,0)))," ", INDEX(גיליון3!$U$13:$X$27,MATCH('דיווח פרטני'!G2265,גיליון3!$T$13:$T$27,0),MATCH('דיווח פרטני'!C2265,גיליון3!$U$12:$X$12,0)))</f>
        <v xml:space="preserve"> </v>
      </c>
      <c r="I2265" s="866"/>
      <c r="J2265" s="866"/>
      <c r="K2265" s="905"/>
    </row>
    <row r="2266" spans="1:11" ht="19" thickBot="1" x14ac:dyDescent="0.5">
      <c r="A2266" s="866"/>
      <c r="B2266" s="866"/>
      <c r="C2266" s="866"/>
      <c r="D2266" s="866"/>
      <c r="E2266" s="867"/>
      <c r="F2266" s="866"/>
      <c r="G2266" s="866"/>
      <c r="H2266" s="869" t="str">
        <f t="array" ref="H2266">IF(ISERROR(INDEX(גיליון3!$U$13:$X$27,MATCH('דיווח פרטני'!G2266,גיליון3!$T$13:$T$27,0),MATCH('דיווח פרטני'!C2266,גיליון3!$U$12:$X$12,0)))," ", INDEX(גיליון3!$U$13:$X$27,MATCH('דיווח פרטני'!G2266,גיליון3!$T$13:$T$27,0),MATCH('דיווח פרטני'!C2266,גיליון3!$U$12:$X$12,0)))</f>
        <v xml:space="preserve"> </v>
      </c>
      <c r="I2266" s="866"/>
      <c r="J2266" s="866"/>
      <c r="K2266" s="905"/>
    </row>
    <row r="2267" spans="1:11" ht="19" thickBot="1" x14ac:dyDescent="0.5">
      <c r="A2267" s="866"/>
      <c r="B2267" s="866"/>
      <c r="C2267" s="866"/>
      <c r="D2267" s="866"/>
      <c r="E2267" s="867"/>
      <c r="F2267" s="866"/>
      <c r="G2267" s="866"/>
      <c r="H2267" s="869" t="str">
        <f t="array" ref="H2267">IF(ISERROR(INDEX(גיליון3!$U$13:$X$27,MATCH('דיווח פרטני'!G2267,גיליון3!$T$13:$T$27,0),MATCH('דיווח פרטני'!C2267,גיליון3!$U$12:$X$12,0)))," ", INDEX(גיליון3!$U$13:$X$27,MATCH('דיווח פרטני'!G2267,גיליון3!$T$13:$T$27,0),MATCH('דיווח פרטני'!C2267,גיליון3!$U$12:$X$12,0)))</f>
        <v xml:space="preserve"> </v>
      </c>
      <c r="I2267" s="866"/>
      <c r="J2267" s="866"/>
      <c r="K2267" s="905"/>
    </row>
    <row r="2268" spans="1:11" ht="19" thickBot="1" x14ac:dyDescent="0.5">
      <c r="A2268" s="866"/>
      <c r="B2268" s="866"/>
      <c r="C2268" s="866"/>
      <c r="D2268" s="866"/>
      <c r="E2268" s="867"/>
      <c r="F2268" s="866"/>
      <c r="G2268" s="866"/>
      <c r="H2268" s="869" t="str">
        <f t="array" ref="H2268">IF(ISERROR(INDEX(גיליון3!$U$13:$X$27,MATCH('דיווח פרטני'!G2268,גיליון3!$T$13:$T$27,0),MATCH('דיווח פרטני'!C2268,גיליון3!$U$12:$X$12,0)))," ", INDEX(גיליון3!$U$13:$X$27,MATCH('דיווח פרטני'!G2268,גיליון3!$T$13:$T$27,0),MATCH('דיווח פרטני'!C2268,גיליון3!$U$12:$X$12,0)))</f>
        <v xml:space="preserve"> </v>
      </c>
      <c r="I2268" s="866"/>
      <c r="J2268" s="866"/>
      <c r="K2268" s="905"/>
    </row>
    <row r="2269" spans="1:11" ht="19" thickBot="1" x14ac:dyDescent="0.5">
      <c r="A2269" s="866"/>
      <c r="B2269" s="866"/>
      <c r="C2269" s="866"/>
      <c r="D2269" s="866"/>
      <c r="E2269" s="867"/>
      <c r="F2269" s="866"/>
      <c r="G2269" s="866"/>
      <c r="H2269" s="869" t="str">
        <f t="array" ref="H2269">IF(ISERROR(INDEX(גיליון3!$U$13:$X$27,MATCH('דיווח פרטני'!G2269,גיליון3!$T$13:$T$27,0),MATCH('דיווח פרטני'!C2269,גיליון3!$U$12:$X$12,0)))," ", INDEX(גיליון3!$U$13:$X$27,MATCH('דיווח פרטני'!G2269,גיליון3!$T$13:$T$27,0),MATCH('דיווח פרטני'!C2269,גיליון3!$U$12:$X$12,0)))</f>
        <v xml:space="preserve"> </v>
      </c>
      <c r="I2269" s="866"/>
      <c r="J2269" s="866"/>
      <c r="K2269" s="905"/>
    </row>
    <row r="2270" spans="1:11" ht="19" thickBot="1" x14ac:dyDescent="0.5">
      <c r="A2270" s="866"/>
      <c r="B2270" s="866"/>
      <c r="C2270" s="866"/>
      <c r="D2270" s="866"/>
      <c r="E2270" s="867"/>
      <c r="F2270" s="866"/>
      <c r="G2270" s="866"/>
      <c r="H2270" s="869" t="str">
        <f t="array" ref="H2270">IF(ISERROR(INDEX(גיליון3!$U$13:$X$27,MATCH('דיווח פרטני'!G2270,גיליון3!$T$13:$T$27,0),MATCH('דיווח פרטני'!C2270,גיליון3!$U$12:$X$12,0)))," ", INDEX(גיליון3!$U$13:$X$27,MATCH('דיווח פרטני'!G2270,גיליון3!$T$13:$T$27,0),MATCH('דיווח פרטני'!C2270,גיליון3!$U$12:$X$12,0)))</f>
        <v xml:space="preserve"> </v>
      </c>
      <c r="I2270" s="866"/>
      <c r="J2270" s="866"/>
      <c r="K2270" s="905"/>
    </row>
    <row r="2271" spans="1:11" ht="19" thickBot="1" x14ac:dyDescent="0.5">
      <c r="A2271" s="866"/>
      <c r="B2271" s="866"/>
      <c r="C2271" s="866"/>
      <c r="D2271" s="866"/>
      <c r="E2271" s="867"/>
      <c r="F2271" s="866"/>
      <c r="G2271" s="866"/>
      <c r="H2271" s="869" t="str">
        <f t="array" ref="H2271">IF(ISERROR(INDEX(גיליון3!$U$13:$X$27,MATCH('דיווח פרטני'!G2271,גיליון3!$T$13:$T$27,0),MATCH('דיווח פרטני'!C2271,גיליון3!$U$12:$X$12,0)))," ", INDEX(גיליון3!$U$13:$X$27,MATCH('דיווח פרטני'!G2271,גיליון3!$T$13:$T$27,0),MATCH('דיווח פרטני'!C2271,גיליון3!$U$12:$X$12,0)))</f>
        <v xml:space="preserve"> </v>
      </c>
      <c r="I2271" s="866"/>
      <c r="J2271" s="866"/>
      <c r="K2271" s="905"/>
    </row>
    <row r="2272" spans="1:11" ht="19" thickBot="1" x14ac:dyDescent="0.5">
      <c r="A2272" s="866"/>
      <c r="B2272" s="866"/>
      <c r="C2272" s="866"/>
      <c r="D2272" s="866"/>
      <c r="E2272" s="867"/>
      <c r="F2272" s="866"/>
      <c r="G2272" s="866"/>
      <c r="H2272" s="869" t="str">
        <f t="array" ref="H2272">IF(ISERROR(INDEX(גיליון3!$U$13:$X$27,MATCH('דיווח פרטני'!G2272,גיליון3!$T$13:$T$27,0),MATCH('דיווח פרטני'!C2272,גיליון3!$U$12:$X$12,0)))," ", INDEX(גיליון3!$U$13:$X$27,MATCH('דיווח פרטני'!G2272,גיליון3!$T$13:$T$27,0),MATCH('דיווח פרטני'!C2272,גיליון3!$U$12:$X$12,0)))</f>
        <v xml:space="preserve"> </v>
      </c>
      <c r="I2272" s="866"/>
      <c r="J2272" s="866"/>
      <c r="K2272" s="905"/>
    </row>
    <row r="2273" spans="1:11" ht="19" thickBot="1" x14ac:dyDescent="0.5">
      <c r="A2273" s="866"/>
      <c r="B2273" s="866"/>
      <c r="C2273" s="866"/>
      <c r="D2273" s="866"/>
      <c r="E2273" s="867"/>
      <c r="F2273" s="866"/>
      <c r="G2273" s="866"/>
      <c r="H2273" s="869" t="str">
        <f t="array" ref="H2273">IF(ISERROR(INDEX(גיליון3!$U$13:$X$27,MATCH('דיווח פרטני'!G2273,גיליון3!$T$13:$T$27,0),MATCH('דיווח פרטני'!C2273,גיליון3!$U$12:$X$12,0)))," ", INDEX(גיליון3!$U$13:$X$27,MATCH('דיווח פרטני'!G2273,גיליון3!$T$13:$T$27,0),MATCH('דיווח פרטני'!C2273,גיליון3!$U$12:$X$12,0)))</f>
        <v xml:space="preserve"> </v>
      </c>
      <c r="I2273" s="866"/>
      <c r="J2273" s="866"/>
      <c r="K2273" s="905"/>
    </row>
    <row r="2274" spans="1:11" ht="19" thickBot="1" x14ac:dyDescent="0.5">
      <c r="A2274" s="866"/>
      <c r="B2274" s="866"/>
      <c r="C2274" s="866"/>
      <c r="D2274" s="866"/>
      <c r="E2274" s="867"/>
      <c r="F2274" s="866"/>
      <c r="G2274" s="866"/>
      <c r="H2274" s="869" t="str">
        <f t="array" ref="H2274">IF(ISERROR(INDEX(גיליון3!$U$13:$X$27,MATCH('דיווח פרטני'!G2274,גיליון3!$T$13:$T$27,0),MATCH('דיווח פרטני'!C2274,גיליון3!$U$12:$X$12,0)))," ", INDEX(גיליון3!$U$13:$X$27,MATCH('דיווח פרטני'!G2274,גיליון3!$T$13:$T$27,0),MATCH('דיווח פרטני'!C2274,גיליון3!$U$12:$X$12,0)))</f>
        <v xml:space="preserve"> </v>
      </c>
      <c r="I2274" s="866"/>
      <c r="J2274" s="866"/>
      <c r="K2274" s="905"/>
    </row>
    <row r="2275" spans="1:11" ht="19" thickBot="1" x14ac:dyDescent="0.5">
      <c r="A2275" s="866"/>
      <c r="B2275" s="866"/>
      <c r="C2275" s="866"/>
      <c r="D2275" s="866"/>
      <c r="E2275" s="867"/>
      <c r="F2275" s="866"/>
      <c r="G2275" s="866"/>
      <c r="H2275" s="869" t="str">
        <f t="array" ref="H2275">IF(ISERROR(INDEX(גיליון3!$U$13:$X$27,MATCH('דיווח פרטני'!G2275,גיליון3!$T$13:$T$27,0),MATCH('דיווח פרטני'!C2275,גיליון3!$U$12:$X$12,0)))," ", INDEX(גיליון3!$U$13:$X$27,MATCH('דיווח פרטני'!G2275,גיליון3!$T$13:$T$27,0),MATCH('דיווח פרטני'!C2275,גיליון3!$U$12:$X$12,0)))</f>
        <v xml:space="preserve"> </v>
      </c>
      <c r="I2275" s="866"/>
      <c r="J2275" s="866"/>
      <c r="K2275" s="905"/>
    </row>
    <row r="2276" spans="1:11" ht="19" thickBot="1" x14ac:dyDescent="0.5">
      <c r="A2276" s="866"/>
      <c r="B2276" s="866"/>
      <c r="C2276" s="866"/>
      <c r="D2276" s="866"/>
      <c r="E2276" s="867"/>
      <c r="F2276" s="866"/>
      <c r="G2276" s="866"/>
      <c r="H2276" s="869" t="str">
        <f t="array" ref="H2276">IF(ISERROR(INDEX(גיליון3!$U$13:$X$27,MATCH('דיווח פרטני'!G2276,גיליון3!$T$13:$T$27,0),MATCH('דיווח פרטני'!C2276,גיליון3!$U$12:$X$12,0)))," ", INDEX(גיליון3!$U$13:$X$27,MATCH('דיווח פרטני'!G2276,גיליון3!$T$13:$T$27,0),MATCH('דיווח פרטני'!C2276,גיליון3!$U$12:$X$12,0)))</f>
        <v xml:space="preserve"> </v>
      </c>
      <c r="I2276" s="866"/>
      <c r="J2276" s="866"/>
      <c r="K2276" s="905"/>
    </row>
    <row r="2277" spans="1:11" ht="19" thickBot="1" x14ac:dyDescent="0.5">
      <c r="A2277" s="866"/>
      <c r="B2277" s="866"/>
      <c r="C2277" s="866"/>
      <c r="D2277" s="866"/>
      <c r="E2277" s="867"/>
      <c r="F2277" s="866"/>
      <c r="G2277" s="866"/>
      <c r="H2277" s="869" t="str">
        <f t="array" ref="H2277">IF(ISERROR(INDEX(גיליון3!$U$13:$X$27,MATCH('דיווח פרטני'!G2277,גיליון3!$T$13:$T$27,0),MATCH('דיווח פרטני'!C2277,גיליון3!$U$12:$X$12,0)))," ", INDEX(גיליון3!$U$13:$X$27,MATCH('דיווח פרטני'!G2277,גיליון3!$T$13:$T$27,0),MATCH('דיווח פרטני'!C2277,גיליון3!$U$12:$X$12,0)))</f>
        <v xml:space="preserve"> </v>
      </c>
      <c r="I2277" s="866"/>
      <c r="J2277" s="866"/>
      <c r="K2277" s="905"/>
    </row>
    <row r="2278" spans="1:11" ht="19" thickBot="1" x14ac:dyDescent="0.5">
      <c r="A2278" s="866"/>
      <c r="B2278" s="866"/>
      <c r="C2278" s="866"/>
      <c r="D2278" s="866"/>
      <c r="E2278" s="867"/>
      <c r="F2278" s="866"/>
      <c r="G2278" s="866"/>
      <c r="H2278" s="869" t="str">
        <f t="array" ref="H2278">IF(ISERROR(INDEX(גיליון3!$U$13:$X$27,MATCH('דיווח פרטני'!G2278,גיליון3!$T$13:$T$27,0),MATCH('דיווח פרטני'!C2278,גיליון3!$U$12:$X$12,0)))," ", INDEX(גיליון3!$U$13:$X$27,MATCH('דיווח פרטני'!G2278,גיליון3!$T$13:$T$27,0),MATCH('דיווח פרטני'!C2278,גיליון3!$U$12:$X$12,0)))</f>
        <v xml:space="preserve"> </v>
      </c>
      <c r="I2278" s="866"/>
      <c r="J2278" s="866"/>
      <c r="K2278" s="905"/>
    </row>
    <row r="2279" spans="1:11" ht="19" thickBot="1" x14ac:dyDescent="0.5">
      <c r="A2279" s="866"/>
      <c r="B2279" s="866"/>
      <c r="C2279" s="866"/>
      <c r="D2279" s="866"/>
      <c r="E2279" s="867"/>
      <c r="F2279" s="866"/>
      <c r="G2279" s="866"/>
      <c r="H2279" s="869" t="str">
        <f t="array" ref="H2279">IF(ISERROR(INDEX(גיליון3!$U$13:$X$27,MATCH('דיווח פרטני'!G2279,גיליון3!$T$13:$T$27,0),MATCH('דיווח פרטני'!C2279,גיליון3!$U$12:$X$12,0)))," ", INDEX(גיליון3!$U$13:$X$27,MATCH('דיווח פרטני'!G2279,גיליון3!$T$13:$T$27,0),MATCH('דיווח פרטני'!C2279,גיליון3!$U$12:$X$12,0)))</f>
        <v xml:space="preserve"> </v>
      </c>
      <c r="I2279" s="866"/>
      <c r="J2279" s="866"/>
      <c r="K2279" s="905"/>
    </row>
    <row r="2280" spans="1:11" ht="19" thickBot="1" x14ac:dyDescent="0.5">
      <c r="A2280" s="866"/>
      <c r="B2280" s="866"/>
      <c r="C2280" s="866"/>
      <c r="D2280" s="866"/>
      <c r="E2280" s="867"/>
      <c r="F2280" s="866"/>
      <c r="G2280" s="866"/>
      <c r="H2280" s="869" t="str">
        <f t="array" ref="H2280">IF(ISERROR(INDEX(גיליון3!$U$13:$X$27,MATCH('דיווח פרטני'!G2280,גיליון3!$T$13:$T$27,0),MATCH('דיווח פרטני'!C2280,גיליון3!$U$12:$X$12,0)))," ", INDEX(גיליון3!$U$13:$X$27,MATCH('דיווח פרטני'!G2280,גיליון3!$T$13:$T$27,0),MATCH('דיווח פרטני'!C2280,גיליון3!$U$12:$X$12,0)))</f>
        <v xml:space="preserve"> </v>
      </c>
      <c r="I2280" s="866"/>
      <c r="J2280" s="866"/>
      <c r="K2280" s="905"/>
    </row>
    <row r="2281" spans="1:11" ht="19" thickBot="1" x14ac:dyDescent="0.5">
      <c r="A2281" s="866"/>
      <c r="B2281" s="866"/>
      <c r="C2281" s="866"/>
      <c r="D2281" s="866"/>
      <c r="E2281" s="867"/>
      <c r="F2281" s="866"/>
      <c r="G2281" s="866"/>
      <c r="H2281" s="869" t="str">
        <f t="array" ref="H2281">IF(ISERROR(INDEX(גיליון3!$U$13:$X$27,MATCH('דיווח פרטני'!G2281,גיליון3!$T$13:$T$27,0),MATCH('דיווח פרטני'!C2281,גיליון3!$U$12:$X$12,0)))," ", INDEX(גיליון3!$U$13:$X$27,MATCH('דיווח פרטני'!G2281,גיליון3!$T$13:$T$27,0),MATCH('דיווח פרטני'!C2281,גיליון3!$U$12:$X$12,0)))</f>
        <v xml:space="preserve"> </v>
      </c>
      <c r="I2281" s="866"/>
      <c r="J2281" s="866"/>
      <c r="K2281" s="905"/>
    </row>
    <row r="2282" spans="1:11" ht="19" thickBot="1" x14ac:dyDescent="0.5">
      <c r="A2282" s="866"/>
      <c r="B2282" s="866"/>
      <c r="C2282" s="866"/>
      <c r="D2282" s="866"/>
      <c r="E2282" s="867"/>
      <c r="F2282" s="866"/>
      <c r="G2282" s="866"/>
      <c r="H2282" s="869" t="str">
        <f t="array" ref="H2282">IF(ISERROR(INDEX(גיליון3!$U$13:$X$27,MATCH('דיווח פרטני'!G2282,גיליון3!$T$13:$T$27,0),MATCH('דיווח פרטני'!C2282,גיליון3!$U$12:$X$12,0)))," ", INDEX(גיליון3!$U$13:$X$27,MATCH('דיווח פרטני'!G2282,גיליון3!$T$13:$T$27,0),MATCH('דיווח פרטני'!C2282,גיליון3!$U$12:$X$12,0)))</f>
        <v xml:space="preserve"> </v>
      </c>
      <c r="I2282" s="866"/>
      <c r="J2282" s="866"/>
      <c r="K2282" s="905"/>
    </row>
    <row r="2283" spans="1:11" ht="19" thickBot="1" x14ac:dyDescent="0.5">
      <c r="A2283" s="866"/>
      <c r="B2283" s="866"/>
      <c r="C2283" s="866"/>
      <c r="D2283" s="866"/>
      <c r="E2283" s="867"/>
      <c r="F2283" s="866"/>
      <c r="G2283" s="866"/>
      <c r="H2283" s="869" t="str">
        <f t="array" ref="H2283">IF(ISERROR(INDEX(גיליון3!$U$13:$X$27,MATCH('דיווח פרטני'!G2283,גיליון3!$T$13:$T$27,0),MATCH('דיווח פרטני'!C2283,גיליון3!$U$12:$X$12,0)))," ", INDEX(גיליון3!$U$13:$X$27,MATCH('דיווח פרטני'!G2283,גיליון3!$T$13:$T$27,0),MATCH('דיווח פרטני'!C2283,גיליון3!$U$12:$X$12,0)))</f>
        <v xml:space="preserve"> </v>
      </c>
      <c r="I2283" s="866"/>
      <c r="J2283" s="866"/>
      <c r="K2283" s="905"/>
    </row>
    <row r="2284" spans="1:11" ht="19" thickBot="1" x14ac:dyDescent="0.5">
      <c r="A2284" s="866"/>
      <c r="B2284" s="866"/>
      <c r="C2284" s="866"/>
      <c r="D2284" s="866"/>
      <c r="E2284" s="867"/>
      <c r="F2284" s="866"/>
      <c r="G2284" s="866"/>
      <c r="H2284" s="869" t="str">
        <f t="array" ref="H2284">IF(ISERROR(INDEX(גיליון3!$U$13:$X$27,MATCH('דיווח פרטני'!G2284,גיליון3!$T$13:$T$27,0),MATCH('דיווח פרטני'!C2284,גיליון3!$U$12:$X$12,0)))," ", INDEX(גיליון3!$U$13:$X$27,MATCH('דיווח פרטני'!G2284,גיליון3!$T$13:$T$27,0),MATCH('דיווח פרטני'!C2284,גיליון3!$U$12:$X$12,0)))</f>
        <v xml:space="preserve"> </v>
      </c>
      <c r="I2284" s="866"/>
      <c r="J2284" s="866"/>
      <c r="K2284" s="905"/>
    </row>
    <row r="2285" spans="1:11" ht="19" thickBot="1" x14ac:dyDescent="0.5">
      <c r="A2285" s="866"/>
      <c r="B2285" s="866"/>
      <c r="C2285" s="866"/>
      <c r="D2285" s="866"/>
      <c r="E2285" s="867"/>
      <c r="F2285" s="866"/>
      <c r="G2285" s="866"/>
      <c r="H2285" s="869" t="str">
        <f t="array" ref="H2285">IF(ISERROR(INDEX(גיליון3!$U$13:$X$27,MATCH('דיווח פרטני'!G2285,גיליון3!$T$13:$T$27,0),MATCH('דיווח פרטני'!C2285,גיליון3!$U$12:$X$12,0)))," ", INDEX(גיליון3!$U$13:$X$27,MATCH('דיווח פרטני'!G2285,גיליון3!$T$13:$T$27,0),MATCH('דיווח פרטני'!C2285,גיליון3!$U$12:$X$12,0)))</f>
        <v xml:space="preserve"> </v>
      </c>
      <c r="I2285" s="866"/>
      <c r="J2285" s="866"/>
      <c r="K2285" s="905"/>
    </row>
    <row r="2286" spans="1:11" ht="19" thickBot="1" x14ac:dyDescent="0.5">
      <c r="A2286" s="866"/>
      <c r="B2286" s="866"/>
      <c r="C2286" s="866"/>
      <c r="D2286" s="866"/>
      <c r="E2286" s="867"/>
      <c r="F2286" s="866"/>
      <c r="G2286" s="866"/>
      <c r="H2286" s="869" t="str">
        <f t="array" ref="H2286">IF(ISERROR(INDEX(גיליון3!$U$13:$X$27,MATCH('דיווח פרטני'!G2286,גיליון3!$T$13:$T$27,0),MATCH('דיווח פרטני'!C2286,גיליון3!$U$12:$X$12,0)))," ", INDEX(גיליון3!$U$13:$X$27,MATCH('דיווח פרטני'!G2286,גיליון3!$T$13:$T$27,0),MATCH('דיווח פרטני'!C2286,גיליון3!$U$12:$X$12,0)))</f>
        <v xml:space="preserve"> </v>
      </c>
      <c r="I2286" s="866"/>
      <c r="J2286" s="866"/>
      <c r="K2286" s="905"/>
    </row>
    <row r="2287" spans="1:11" ht="19" thickBot="1" x14ac:dyDescent="0.5">
      <c r="A2287" s="866"/>
      <c r="B2287" s="866"/>
      <c r="C2287" s="866"/>
      <c r="D2287" s="866"/>
      <c r="E2287" s="867"/>
      <c r="F2287" s="866"/>
      <c r="G2287" s="866"/>
      <c r="H2287" s="869" t="str">
        <f t="array" ref="H2287">IF(ISERROR(INDEX(גיליון3!$U$13:$X$27,MATCH('דיווח פרטני'!G2287,גיליון3!$T$13:$T$27,0),MATCH('דיווח פרטני'!C2287,גיליון3!$U$12:$X$12,0)))," ", INDEX(גיליון3!$U$13:$X$27,MATCH('דיווח פרטני'!G2287,גיליון3!$T$13:$T$27,0),MATCH('דיווח פרטני'!C2287,גיליון3!$U$12:$X$12,0)))</f>
        <v xml:space="preserve"> </v>
      </c>
      <c r="I2287" s="866"/>
      <c r="J2287" s="866"/>
      <c r="K2287" s="905"/>
    </row>
    <row r="2288" spans="1:11" ht="19" thickBot="1" x14ac:dyDescent="0.5">
      <c r="A2288" s="866"/>
      <c r="B2288" s="866"/>
      <c r="C2288" s="866"/>
      <c r="D2288" s="866"/>
      <c r="E2288" s="867"/>
      <c r="F2288" s="866"/>
      <c r="G2288" s="866"/>
      <c r="H2288" s="869" t="str">
        <f t="array" ref="H2288">IF(ISERROR(INDEX(גיליון3!$U$13:$X$27,MATCH('דיווח פרטני'!G2288,גיליון3!$T$13:$T$27,0),MATCH('דיווח פרטני'!C2288,גיליון3!$U$12:$X$12,0)))," ", INDEX(גיליון3!$U$13:$X$27,MATCH('דיווח פרטני'!G2288,גיליון3!$T$13:$T$27,0),MATCH('דיווח פרטני'!C2288,גיליון3!$U$12:$X$12,0)))</f>
        <v xml:space="preserve"> </v>
      </c>
      <c r="I2288" s="866"/>
      <c r="J2288" s="866"/>
      <c r="K2288" s="905"/>
    </row>
    <row r="2289" spans="1:11" ht="19" thickBot="1" x14ac:dyDescent="0.5">
      <c r="A2289" s="866"/>
      <c r="B2289" s="866"/>
      <c r="C2289" s="866"/>
      <c r="D2289" s="866"/>
      <c r="E2289" s="867"/>
      <c r="F2289" s="866"/>
      <c r="G2289" s="866"/>
      <c r="H2289" s="869" t="str">
        <f t="array" ref="H2289">IF(ISERROR(INDEX(גיליון3!$U$13:$X$27,MATCH('דיווח פרטני'!G2289,גיליון3!$T$13:$T$27,0),MATCH('דיווח פרטני'!C2289,גיליון3!$U$12:$X$12,0)))," ", INDEX(גיליון3!$U$13:$X$27,MATCH('דיווח פרטני'!G2289,גיליון3!$T$13:$T$27,0),MATCH('דיווח פרטני'!C2289,גיליון3!$U$12:$X$12,0)))</f>
        <v xml:space="preserve"> </v>
      </c>
      <c r="I2289" s="866"/>
      <c r="J2289" s="866"/>
      <c r="K2289" s="905"/>
    </row>
    <row r="2290" spans="1:11" ht="19" thickBot="1" x14ac:dyDescent="0.5">
      <c r="A2290" s="866"/>
      <c r="B2290" s="866"/>
      <c r="C2290" s="866"/>
      <c r="D2290" s="866"/>
      <c r="E2290" s="867"/>
      <c r="F2290" s="866"/>
      <c r="G2290" s="866"/>
      <c r="H2290" s="869" t="str">
        <f t="array" ref="H2290">IF(ISERROR(INDEX(גיליון3!$U$13:$X$27,MATCH('דיווח פרטני'!G2290,גיליון3!$T$13:$T$27,0),MATCH('דיווח פרטני'!C2290,גיליון3!$U$12:$X$12,0)))," ", INDEX(גיליון3!$U$13:$X$27,MATCH('דיווח פרטני'!G2290,גיליון3!$T$13:$T$27,0),MATCH('דיווח פרטני'!C2290,גיליון3!$U$12:$X$12,0)))</f>
        <v xml:space="preserve"> </v>
      </c>
      <c r="I2290" s="866"/>
      <c r="J2290" s="866"/>
      <c r="K2290" s="905"/>
    </row>
    <row r="2291" spans="1:11" ht="19" thickBot="1" x14ac:dyDescent="0.5">
      <c r="A2291" s="866"/>
      <c r="B2291" s="866"/>
      <c r="C2291" s="866"/>
      <c r="D2291" s="866"/>
      <c r="E2291" s="867"/>
      <c r="F2291" s="866"/>
      <c r="G2291" s="866"/>
      <c r="H2291" s="869" t="str">
        <f t="array" ref="H2291">IF(ISERROR(INDEX(גיליון3!$U$13:$X$27,MATCH('דיווח פרטני'!G2291,גיליון3!$T$13:$T$27,0),MATCH('דיווח פרטני'!C2291,גיליון3!$U$12:$X$12,0)))," ", INDEX(גיליון3!$U$13:$X$27,MATCH('דיווח פרטני'!G2291,גיליון3!$T$13:$T$27,0),MATCH('דיווח פרטני'!C2291,גיליון3!$U$12:$X$12,0)))</f>
        <v xml:space="preserve"> </v>
      </c>
      <c r="I2291" s="866"/>
      <c r="J2291" s="866"/>
      <c r="K2291" s="905"/>
    </row>
    <row r="2292" spans="1:11" ht="19" thickBot="1" x14ac:dyDescent="0.5">
      <c r="A2292" s="866"/>
      <c r="B2292" s="866"/>
      <c r="C2292" s="866"/>
      <c r="D2292" s="866"/>
      <c r="E2292" s="867"/>
      <c r="F2292" s="866"/>
      <c r="G2292" s="866"/>
      <c r="H2292" s="869" t="str">
        <f t="array" ref="H2292">IF(ISERROR(INDEX(גיליון3!$U$13:$X$27,MATCH('דיווח פרטני'!G2292,גיליון3!$T$13:$T$27,0),MATCH('דיווח פרטני'!C2292,גיליון3!$U$12:$X$12,0)))," ", INDEX(גיליון3!$U$13:$X$27,MATCH('דיווח פרטני'!G2292,גיליון3!$T$13:$T$27,0),MATCH('דיווח פרטני'!C2292,גיליון3!$U$12:$X$12,0)))</f>
        <v xml:space="preserve"> </v>
      </c>
      <c r="I2292" s="866"/>
      <c r="J2292" s="866"/>
      <c r="K2292" s="905"/>
    </row>
    <row r="2293" spans="1:11" ht="19" thickBot="1" x14ac:dyDescent="0.5">
      <c r="A2293" s="866"/>
      <c r="B2293" s="866"/>
      <c r="C2293" s="866"/>
      <c r="D2293" s="866"/>
      <c r="E2293" s="867"/>
      <c r="F2293" s="866"/>
      <c r="G2293" s="866"/>
      <c r="H2293" s="869" t="str">
        <f t="array" ref="H2293">IF(ISERROR(INDEX(גיליון3!$U$13:$X$27,MATCH('דיווח פרטני'!G2293,גיליון3!$T$13:$T$27,0),MATCH('דיווח פרטני'!C2293,גיליון3!$U$12:$X$12,0)))," ", INDEX(גיליון3!$U$13:$X$27,MATCH('דיווח פרטני'!G2293,גיליון3!$T$13:$T$27,0),MATCH('דיווח פרטני'!C2293,גיליון3!$U$12:$X$12,0)))</f>
        <v xml:space="preserve"> </v>
      </c>
      <c r="I2293" s="866"/>
      <c r="J2293" s="866"/>
      <c r="K2293" s="905"/>
    </row>
    <row r="2294" spans="1:11" ht="19" thickBot="1" x14ac:dyDescent="0.5">
      <c r="A2294" s="866"/>
      <c r="B2294" s="866"/>
      <c r="C2294" s="866"/>
      <c r="D2294" s="866"/>
      <c r="E2294" s="867"/>
      <c r="F2294" s="866"/>
      <c r="G2294" s="866"/>
      <c r="H2294" s="869" t="str">
        <f t="array" ref="H2294">IF(ISERROR(INDEX(גיליון3!$U$13:$X$27,MATCH('דיווח פרטני'!G2294,גיליון3!$T$13:$T$27,0),MATCH('דיווח פרטני'!C2294,גיליון3!$U$12:$X$12,0)))," ", INDEX(גיליון3!$U$13:$X$27,MATCH('דיווח פרטני'!G2294,גיליון3!$T$13:$T$27,0),MATCH('דיווח פרטני'!C2294,גיליון3!$U$12:$X$12,0)))</f>
        <v xml:space="preserve"> </v>
      </c>
      <c r="I2294" s="866"/>
      <c r="J2294" s="866"/>
      <c r="K2294" s="905"/>
    </row>
    <row r="2295" spans="1:11" ht="19" thickBot="1" x14ac:dyDescent="0.5">
      <c r="A2295" s="866"/>
      <c r="B2295" s="866"/>
      <c r="C2295" s="866"/>
      <c r="D2295" s="866"/>
      <c r="E2295" s="867"/>
      <c r="F2295" s="866"/>
      <c r="G2295" s="866"/>
      <c r="H2295" s="869" t="str">
        <f t="array" ref="H2295">IF(ISERROR(INDEX(גיליון3!$U$13:$X$27,MATCH('דיווח פרטני'!G2295,גיליון3!$T$13:$T$27,0),MATCH('דיווח פרטני'!C2295,גיליון3!$U$12:$X$12,0)))," ", INDEX(גיליון3!$U$13:$X$27,MATCH('דיווח פרטני'!G2295,גיליון3!$T$13:$T$27,0),MATCH('דיווח פרטני'!C2295,גיליון3!$U$12:$X$12,0)))</f>
        <v xml:space="preserve"> </v>
      </c>
      <c r="I2295" s="866"/>
      <c r="J2295" s="866"/>
      <c r="K2295" s="905"/>
    </row>
    <row r="2296" spans="1:11" ht="19" thickBot="1" x14ac:dyDescent="0.5">
      <c r="A2296" s="866"/>
      <c r="B2296" s="866"/>
      <c r="C2296" s="866"/>
      <c r="D2296" s="866"/>
      <c r="E2296" s="867"/>
      <c r="F2296" s="866"/>
      <c r="G2296" s="866"/>
      <c r="H2296" s="869" t="str">
        <f t="array" ref="H2296">IF(ISERROR(INDEX(גיליון3!$U$13:$X$27,MATCH('דיווח פרטני'!G2296,גיליון3!$T$13:$T$27,0),MATCH('דיווח פרטני'!C2296,גיליון3!$U$12:$X$12,0)))," ", INDEX(גיליון3!$U$13:$X$27,MATCH('דיווח פרטני'!G2296,גיליון3!$T$13:$T$27,0),MATCH('דיווח פרטני'!C2296,גיליון3!$U$12:$X$12,0)))</f>
        <v xml:space="preserve"> </v>
      </c>
      <c r="I2296" s="866"/>
      <c r="J2296" s="866"/>
      <c r="K2296" s="905"/>
    </row>
    <row r="2297" spans="1:11" ht="19" thickBot="1" x14ac:dyDescent="0.5">
      <c r="A2297" s="866"/>
      <c r="B2297" s="866"/>
      <c r="C2297" s="866"/>
      <c r="D2297" s="866"/>
      <c r="E2297" s="867"/>
      <c r="F2297" s="866"/>
      <c r="G2297" s="866"/>
      <c r="H2297" s="869" t="str">
        <f t="array" ref="H2297">IF(ISERROR(INDEX(גיליון3!$U$13:$X$27,MATCH('דיווח פרטני'!G2297,גיליון3!$T$13:$T$27,0),MATCH('דיווח פרטני'!C2297,גיליון3!$U$12:$X$12,0)))," ", INDEX(גיליון3!$U$13:$X$27,MATCH('דיווח פרטני'!G2297,גיליון3!$T$13:$T$27,0),MATCH('דיווח פרטני'!C2297,גיליון3!$U$12:$X$12,0)))</f>
        <v xml:space="preserve"> </v>
      </c>
      <c r="I2297" s="866"/>
      <c r="J2297" s="866"/>
      <c r="K2297" s="905"/>
    </row>
    <row r="2298" spans="1:11" ht="19" thickBot="1" x14ac:dyDescent="0.5">
      <c r="A2298" s="866"/>
      <c r="B2298" s="866"/>
      <c r="C2298" s="866"/>
      <c r="D2298" s="866"/>
      <c r="E2298" s="867"/>
      <c r="F2298" s="866"/>
      <c r="G2298" s="866"/>
      <c r="H2298" s="869" t="str">
        <f t="array" ref="H2298">IF(ISERROR(INDEX(גיליון3!$U$13:$X$27,MATCH('דיווח פרטני'!G2298,גיליון3!$T$13:$T$27,0),MATCH('דיווח פרטני'!C2298,גיליון3!$U$12:$X$12,0)))," ", INDEX(גיליון3!$U$13:$X$27,MATCH('דיווח פרטני'!G2298,גיליון3!$T$13:$T$27,0),MATCH('דיווח פרטני'!C2298,גיליון3!$U$12:$X$12,0)))</f>
        <v xml:space="preserve"> </v>
      </c>
      <c r="I2298" s="866"/>
      <c r="J2298" s="866"/>
      <c r="K2298" s="905"/>
    </row>
    <row r="2299" spans="1:11" ht="19" thickBot="1" x14ac:dyDescent="0.5">
      <c r="A2299" s="866"/>
      <c r="B2299" s="866"/>
      <c r="C2299" s="866"/>
      <c r="D2299" s="866"/>
      <c r="E2299" s="867"/>
      <c r="F2299" s="866"/>
      <c r="G2299" s="866"/>
      <c r="H2299" s="869" t="str">
        <f t="array" ref="H2299">IF(ISERROR(INDEX(גיליון3!$U$13:$X$27,MATCH('דיווח פרטני'!G2299,גיליון3!$T$13:$T$27,0),MATCH('דיווח פרטני'!C2299,גיליון3!$U$12:$X$12,0)))," ", INDEX(גיליון3!$U$13:$X$27,MATCH('דיווח פרטני'!G2299,גיליון3!$T$13:$T$27,0),MATCH('דיווח פרטני'!C2299,גיליון3!$U$12:$X$12,0)))</f>
        <v xml:space="preserve"> </v>
      </c>
      <c r="I2299" s="866"/>
      <c r="J2299" s="866"/>
      <c r="K2299" s="905"/>
    </row>
    <row r="2300" spans="1:11" ht="19" thickBot="1" x14ac:dyDescent="0.5">
      <c r="A2300" s="866"/>
      <c r="B2300" s="866"/>
      <c r="C2300" s="866"/>
      <c r="D2300" s="866"/>
      <c r="E2300" s="867"/>
      <c r="F2300" s="866"/>
      <c r="G2300" s="866"/>
      <c r="H2300" s="869" t="str">
        <f t="array" ref="H2300">IF(ISERROR(INDEX(גיליון3!$U$13:$X$27,MATCH('דיווח פרטני'!G2300,גיליון3!$T$13:$T$27,0),MATCH('דיווח פרטני'!C2300,גיליון3!$U$12:$X$12,0)))," ", INDEX(גיליון3!$U$13:$X$27,MATCH('דיווח פרטני'!G2300,גיליון3!$T$13:$T$27,0),MATCH('דיווח פרטני'!C2300,גיליון3!$U$12:$X$12,0)))</f>
        <v xml:space="preserve"> </v>
      </c>
      <c r="I2300" s="866"/>
      <c r="J2300" s="866"/>
      <c r="K2300" s="905"/>
    </row>
    <row r="2301" spans="1:11" ht="19" thickBot="1" x14ac:dyDescent="0.5">
      <c r="A2301" s="866"/>
      <c r="B2301" s="866"/>
      <c r="C2301" s="866"/>
      <c r="D2301" s="866"/>
      <c r="E2301" s="867"/>
      <c r="F2301" s="866"/>
      <c r="G2301" s="866"/>
      <c r="H2301" s="869" t="str">
        <f t="array" ref="H2301">IF(ISERROR(INDEX(גיליון3!$U$13:$X$27,MATCH('דיווח פרטני'!G2301,גיליון3!$T$13:$T$27,0),MATCH('דיווח פרטני'!C2301,גיליון3!$U$12:$X$12,0)))," ", INDEX(גיליון3!$U$13:$X$27,MATCH('דיווח פרטני'!G2301,גיליון3!$T$13:$T$27,0),MATCH('דיווח פרטני'!C2301,גיליון3!$U$12:$X$12,0)))</f>
        <v xml:space="preserve"> </v>
      </c>
      <c r="I2301" s="866"/>
      <c r="J2301" s="866"/>
      <c r="K2301" s="905"/>
    </row>
    <row r="2302" spans="1:11" ht="19" thickBot="1" x14ac:dyDescent="0.5">
      <c r="A2302" s="866"/>
      <c r="B2302" s="866"/>
      <c r="C2302" s="866"/>
      <c r="D2302" s="866"/>
      <c r="E2302" s="867"/>
      <c r="F2302" s="866"/>
      <c r="G2302" s="866"/>
      <c r="H2302" s="869" t="str">
        <f t="array" ref="H2302">IF(ISERROR(INDEX(גיליון3!$U$13:$X$27,MATCH('דיווח פרטני'!G2302,גיליון3!$T$13:$T$27,0),MATCH('דיווח פרטני'!C2302,גיליון3!$U$12:$X$12,0)))," ", INDEX(גיליון3!$U$13:$X$27,MATCH('דיווח פרטני'!G2302,גיליון3!$T$13:$T$27,0),MATCH('דיווח פרטני'!C2302,גיליון3!$U$12:$X$12,0)))</f>
        <v xml:space="preserve"> </v>
      </c>
      <c r="I2302" s="866"/>
      <c r="J2302" s="866"/>
      <c r="K2302" s="905"/>
    </row>
    <row r="2303" spans="1:11" ht="19" thickBot="1" x14ac:dyDescent="0.5">
      <c r="A2303" s="866"/>
      <c r="B2303" s="866"/>
      <c r="C2303" s="866"/>
      <c r="D2303" s="866"/>
      <c r="E2303" s="867"/>
      <c r="F2303" s="866"/>
      <c r="G2303" s="866"/>
      <c r="H2303" s="869" t="str">
        <f t="array" ref="H2303">IF(ISERROR(INDEX(גיליון3!$U$13:$X$27,MATCH('דיווח פרטני'!G2303,גיליון3!$T$13:$T$27,0),MATCH('דיווח פרטני'!C2303,גיליון3!$U$12:$X$12,0)))," ", INDEX(גיליון3!$U$13:$X$27,MATCH('דיווח פרטני'!G2303,גיליון3!$T$13:$T$27,0),MATCH('דיווח פרטני'!C2303,גיליון3!$U$12:$X$12,0)))</f>
        <v xml:space="preserve"> </v>
      </c>
      <c r="I2303" s="866"/>
      <c r="J2303" s="866"/>
      <c r="K2303" s="905"/>
    </row>
    <row r="2304" spans="1:11" ht="19" thickBot="1" x14ac:dyDescent="0.5">
      <c r="A2304" s="866"/>
      <c r="B2304" s="866"/>
      <c r="C2304" s="866"/>
      <c r="D2304" s="866"/>
      <c r="E2304" s="867"/>
      <c r="F2304" s="866"/>
      <c r="G2304" s="866"/>
      <c r="H2304" s="869" t="str">
        <f t="array" ref="H2304">IF(ISERROR(INDEX(גיליון3!$U$13:$X$27,MATCH('דיווח פרטני'!G2304,גיליון3!$T$13:$T$27,0),MATCH('דיווח פרטני'!C2304,גיליון3!$U$12:$X$12,0)))," ", INDEX(גיליון3!$U$13:$X$27,MATCH('דיווח פרטני'!G2304,גיליון3!$T$13:$T$27,0),MATCH('דיווח פרטני'!C2304,גיליון3!$U$12:$X$12,0)))</f>
        <v xml:space="preserve"> </v>
      </c>
      <c r="I2304" s="866"/>
      <c r="J2304" s="866"/>
      <c r="K2304" s="905"/>
    </row>
    <row r="2305" spans="1:11" ht="19" thickBot="1" x14ac:dyDescent="0.5">
      <c r="A2305" s="866"/>
      <c r="B2305" s="866"/>
      <c r="C2305" s="866"/>
      <c r="D2305" s="866"/>
      <c r="E2305" s="867"/>
      <c r="F2305" s="866"/>
      <c r="G2305" s="866"/>
      <c r="H2305" s="869" t="str">
        <f t="array" ref="H2305">IF(ISERROR(INDEX(גיליון3!$U$13:$X$27,MATCH('דיווח פרטני'!G2305,גיליון3!$T$13:$T$27,0),MATCH('דיווח פרטני'!C2305,גיליון3!$U$12:$X$12,0)))," ", INDEX(גיליון3!$U$13:$X$27,MATCH('דיווח פרטני'!G2305,גיליון3!$T$13:$T$27,0),MATCH('דיווח פרטני'!C2305,גיליון3!$U$12:$X$12,0)))</f>
        <v xml:space="preserve"> </v>
      </c>
      <c r="I2305" s="866"/>
      <c r="J2305" s="866"/>
      <c r="K2305" s="905"/>
    </row>
    <row r="2306" spans="1:11" ht="19" thickBot="1" x14ac:dyDescent="0.5">
      <c r="A2306" s="866"/>
      <c r="B2306" s="866"/>
      <c r="C2306" s="866"/>
      <c r="D2306" s="866"/>
      <c r="E2306" s="867"/>
      <c r="F2306" s="866"/>
      <c r="G2306" s="866"/>
      <c r="H2306" s="869" t="str">
        <f t="array" ref="H2306">IF(ISERROR(INDEX(גיליון3!$U$13:$X$27,MATCH('דיווח פרטני'!G2306,גיליון3!$T$13:$T$27,0),MATCH('דיווח פרטני'!C2306,גיליון3!$U$12:$X$12,0)))," ", INDEX(גיליון3!$U$13:$X$27,MATCH('דיווח פרטני'!G2306,גיליון3!$T$13:$T$27,0),MATCH('דיווח פרטני'!C2306,גיליון3!$U$12:$X$12,0)))</f>
        <v xml:space="preserve"> </v>
      </c>
      <c r="I2306" s="866"/>
      <c r="J2306" s="866"/>
      <c r="K2306" s="905"/>
    </row>
    <row r="2307" spans="1:11" ht="19" thickBot="1" x14ac:dyDescent="0.5">
      <c r="A2307" s="866"/>
      <c r="B2307" s="866"/>
      <c r="C2307" s="866"/>
      <c r="D2307" s="866"/>
      <c r="E2307" s="867"/>
      <c r="F2307" s="866"/>
      <c r="G2307" s="866"/>
      <c r="H2307" s="869" t="str">
        <f t="array" ref="H2307">IF(ISERROR(INDEX(גיליון3!$U$13:$X$27,MATCH('דיווח פרטני'!G2307,גיליון3!$T$13:$T$27,0),MATCH('דיווח פרטני'!C2307,גיליון3!$U$12:$X$12,0)))," ", INDEX(גיליון3!$U$13:$X$27,MATCH('דיווח פרטני'!G2307,גיליון3!$T$13:$T$27,0),MATCH('דיווח פרטני'!C2307,גיליון3!$U$12:$X$12,0)))</f>
        <v xml:space="preserve"> </v>
      </c>
      <c r="I2307" s="866"/>
      <c r="J2307" s="866"/>
      <c r="K2307" s="905"/>
    </row>
    <row r="2308" spans="1:11" ht="19" thickBot="1" x14ac:dyDescent="0.5">
      <c r="A2308" s="866"/>
      <c r="B2308" s="866"/>
      <c r="C2308" s="866"/>
      <c r="D2308" s="866"/>
      <c r="E2308" s="867"/>
      <c r="F2308" s="866"/>
      <c r="G2308" s="866"/>
      <c r="H2308" s="869" t="str">
        <f t="array" ref="H2308">IF(ISERROR(INDEX(גיליון3!$U$13:$X$27,MATCH('דיווח פרטני'!G2308,גיליון3!$T$13:$T$27,0),MATCH('דיווח פרטני'!C2308,גיליון3!$U$12:$X$12,0)))," ", INDEX(גיליון3!$U$13:$X$27,MATCH('דיווח פרטני'!G2308,גיליון3!$T$13:$T$27,0),MATCH('דיווח פרטני'!C2308,גיליון3!$U$12:$X$12,0)))</f>
        <v xml:space="preserve"> </v>
      </c>
      <c r="I2308" s="866"/>
      <c r="J2308" s="866"/>
      <c r="K2308" s="905"/>
    </row>
    <row r="2309" spans="1:11" ht="19" thickBot="1" x14ac:dyDescent="0.5">
      <c r="A2309" s="866"/>
      <c r="B2309" s="866"/>
      <c r="C2309" s="866"/>
      <c r="D2309" s="866"/>
      <c r="E2309" s="867"/>
      <c r="F2309" s="866"/>
      <c r="G2309" s="866"/>
      <c r="H2309" s="869" t="str">
        <f t="array" ref="H2309">IF(ISERROR(INDEX(גיליון3!$U$13:$X$27,MATCH('דיווח פרטני'!G2309,גיליון3!$T$13:$T$27,0),MATCH('דיווח פרטני'!C2309,גיליון3!$U$12:$X$12,0)))," ", INDEX(גיליון3!$U$13:$X$27,MATCH('דיווח פרטני'!G2309,גיליון3!$T$13:$T$27,0),MATCH('דיווח פרטני'!C2309,גיליון3!$U$12:$X$12,0)))</f>
        <v xml:space="preserve"> </v>
      </c>
      <c r="I2309" s="866"/>
      <c r="J2309" s="866"/>
      <c r="K2309" s="905"/>
    </row>
    <row r="2310" spans="1:11" ht="19" thickBot="1" x14ac:dyDescent="0.5">
      <c r="A2310" s="866"/>
      <c r="B2310" s="866"/>
      <c r="C2310" s="866"/>
      <c r="D2310" s="866"/>
      <c r="E2310" s="867"/>
      <c r="F2310" s="866"/>
      <c r="G2310" s="866"/>
      <c r="H2310" s="869" t="str">
        <f t="array" ref="H2310">IF(ISERROR(INDEX(גיליון3!$U$13:$X$27,MATCH('דיווח פרטני'!G2310,גיליון3!$T$13:$T$27,0),MATCH('דיווח פרטני'!C2310,גיליון3!$U$12:$X$12,0)))," ", INDEX(גיליון3!$U$13:$X$27,MATCH('דיווח פרטני'!G2310,גיליון3!$T$13:$T$27,0),MATCH('דיווח פרטני'!C2310,גיליון3!$U$12:$X$12,0)))</f>
        <v xml:space="preserve"> </v>
      </c>
      <c r="I2310" s="866"/>
      <c r="J2310" s="866"/>
      <c r="K2310" s="905"/>
    </row>
    <row r="2311" spans="1:11" ht="19" thickBot="1" x14ac:dyDescent="0.5">
      <c r="A2311" s="866"/>
      <c r="B2311" s="866"/>
      <c r="C2311" s="866"/>
      <c r="D2311" s="866"/>
      <c r="E2311" s="867"/>
      <c r="F2311" s="866"/>
      <c r="G2311" s="866"/>
      <c r="H2311" s="869" t="str">
        <f t="array" ref="H2311">IF(ISERROR(INDEX(גיליון3!$U$13:$X$27,MATCH('דיווח פרטני'!G2311,גיליון3!$T$13:$T$27,0),MATCH('דיווח פרטני'!C2311,גיליון3!$U$12:$X$12,0)))," ", INDEX(גיליון3!$U$13:$X$27,MATCH('דיווח פרטני'!G2311,גיליון3!$T$13:$T$27,0),MATCH('דיווח פרטני'!C2311,גיליון3!$U$12:$X$12,0)))</f>
        <v xml:space="preserve"> </v>
      </c>
      <c r="I2311" s="866"/>
      <c r="J2311" s="866"/>
      <c r="K2311" s="905"/>
    </row>
    <row r="2312" spans="1:11" ht="19" thickBot="1" x14ac:dyDescent="0.5">
      <c r="A2312" s="866"/>
      <c r="B2312" s="866"/>
      <c r="C2312" s="866"/>
      <c r="D2312" s="866"/>
      <c r="E2312" s="867"/>
      <c r="F2312" s="866"/>
      <c r="G2312" s="866"/>
      <c r="H2312" s="869" t="str">
        <f t="array" ref="H2312">IF(ISERROR(INDEX(גיליון3!$U$13:$X$27,MATCH('דיווח פרטני'!G2312,גיליון3!$T$13:$T$27,0),MATCH('דיווח פרטני'!C2312,גיליון3!$U$12:$X$12,0)))," ", INDEX(גיליון3!$U$13:$X$27,MATCH('דיווח פרטני'!G2312,גיליון3!$T$13:$T$27,0),MATCH('דיווח פרטני'!C2312,גיליון3!$U$12:$X$12,0)))</f>
        <v xml:space="preserve"> </v>
      </c>
      <c r="I2312" s="866"/>
      <c r="J2312" s="866"/>
      <c r="K2312" s="905"/>
    </row>
    <row r="2313" spans="1:11" ht="19" thickBot="1" x14ac:dyDescent="0.5">
      <c r="A2313" s="866"/>
      <c r="B2313" s="866"/>
      <c r="C2313" s="866"/>
      <c r="D2313" s="866"/>
      <c r="E2313" s="867"/>
      <c r="F2313" s="866"/>
      <c r="G2313" s="866"/>
      <c r="H2313" s="869" t="str">
        <f t="array" ref="H2313">IF(ISERROR(INDEX(גיליון3!$U$13:$X$27,MATCH('דיווח פרטני'!G2313,גיליון3!$T$13:$T$27,0),MATCH('דיווח פרטני'!C2313,גיליון3!$U$12:$X$12,0)))," ", INDEX(גיליון3!$U$13:$X$27,MATCH('דיווח פרטני'!G2313,גיליון3!$T$13:$T$27,0),MATCH('דיווח פרטני'!C2313,גיליון3!$U$12:$X$12,0)))</f>
        <v xml:space="preserve"> </v>
      </c>
      <c r="I2313" s="866"/>
      <c r="J2313" s="866"/>
      <c r="K2313" s="905"/>
    </row>
    <row r="2314" spans="1:11" ht="19" thickBot="1" x14ac:dyDescent="0.5">
      <c r="A2314" s="866"/>
      <c r="B2314" s="866"/>
      <c r="C2314" s="866"/>
      <c r="D2314" s="866"/>
      <c r="E2314" s="867"/>
      <c r="F2314" s="866"/>
      <c r="G2314" s="866"/>
      <c r="H2314" s="869" t="str">
        <f t="array" ref="H2314">IF(ISERROR(INDEX(גיליון3!$U$13:$X$27,MATCH('דיווח פרטני'!G2314,גיליון3!$T$13:$T$27,0),MATCH('דיווח פרטני'!C2314,גיליון3!$U$12:$X$12,0)))," ", INDEX(גיליון3!$U$13:$X$27,MATCH('דיווח פרטני'!G2314,גיליון3!$T$13:$T$27,0),MATCH('דיווח פרטני'!C2314,גיליון3!$U$12:$X$12,0)))</f>
        <v xml:space="preserve"> </v>
      </c>
      <c r="I2314" s="866"/>
      <c r="J2314" s="866"/>
      <c r="K2314" s="905"/>
    </row>
    <row r="2315" spans="1:11" ht="19" thickBot="1" x14ac:dyDescent="0.5">
      <c r="A2315" s="866"/>
      <c r="B2315" s="866"/>
      <c r="C2315" s="866"/>
      <c r="D2315" s="866"/>
      <c r="E2315" s="867"/>
      <c r="F2315" s="866"/>
      <c r="G2315" s="866"/>
      <c r="H2315" s="869" t="str">
        <f t="array" ref="H2315">IF(ISERROR(INDEX(גיליון3!$U$13:$X$27,MATCH('דיווח פרטני'!G2315,גיליון3!$T$13:$T$27,0),MATCH('דיווח פרטני'!C2315,גיליון3!$U$12:$X$12,0)))," ", INDEX(גיליון3!$U$13:$X$27,MATCH('דיווח פרטני'!G2315,גיליון3!$T$13:$T$27,0),MATCH('דיווח פרטני'!C2315,גיליון3!$U$12:$X$12,0)))</f>
        <v xml:space="preserve"> </v>
      </c>
      <c r="I2315" s="866"/>
      <c r="J2315" s="866"/>
      <c r="K2315" s="905"/>
    </row>
    <row r="2316" spans="1:11" ht="19" thickBot="1" x14ac:dyDescent="0.5">
      <c r="A2316" s="866"/>
      <c r="B2316" s="866"/>
      <c r="C2316" s="866"/>
      <c r="D2316" s="866"/>
      <c r="E2316" s="867"/>
      <c r="F2316" s="866"/>
      <c r="G2316" s="866"/>
      <c r="H2316" s="869" t="str">
        <f t="array" ref="H2316">IF(ISERROR(INDEX(גיליון3!$U$13:$X$27,MATCH('דיווח פרטני'!G2316,גיליון3!$T$13:$T$27,0),MATCH('דיווח פרטני'!C2316,גיליון3!$U$12:$X$12,0)))," ", INDEX(גיליון3!$U$13:$X$27,MATCH('דיווח פרטני'!G2316,גיליון3!$T$13:$T$27,0),MATCH('דיווח פרטני'!C2316,גיליון3!$U$12:$X$12,0)))</f>
        <v xml:space="preserve"> </v>
      </c>
      <c r="I2316" s="866"/>
      <c r="J2316" s="866"/>
      <c r="K2316" s="905"/>
    </row>
    <row r="2317" spans="1:11" ht="19" thickBot="1" x14ac:dyDescent="0.5">
      <c r="A2317" s="866"/>
      <c r="B2317" s="866"/>
      <c r="C2317" s="866"/>
      <c r="D2317" s="866"/>
      <c r="E2317" s="867"/>
      <c r="F2317" s="866"/>
      <c r="G2317" s="866"/>
      <c r="H2317" s="869" t="str">
        <f t="array" ref="H2317">IF(ISERROR(INDEX(גיליון3!$U$13:$X$27,MATCH('דיווח פרטני'!G2317,גיליון3!$T$13:$T$27,0),MATCH('דיווח פרטני'!C2317,גיליון3!$U$12:$X$12,0)))," ", INDEX(גיליון3!$U$13:$X$27,MATCH('דיווח פרטני'!G2317,גיליון3!$T$13:$T$27,0),MATCH('דיווח פרטני'!C2317,גיליון3!$U$12:$X$12,0)))</f>
        <v xml:space="preserve"> </v>
      </c>
      <c r="I2317" s="866"/>
      <c r="J2317" s="866"/>
      <c r="K2317" s="905"/>
    </row>
    <row r="2318" spans="1:11" ht="19" thickBot="1" x14ac:dyDescent="0.5">
      <c r="A2318" s="866"/>
      <c r="B2318" s="866"/>
      <c r="C2318" s="866"/>
      <c r="D2318" s="866"/>
      <c r="E2318" s="867"/>
      <c r="F2318" s="866"/>
      <c r="G2318" s="866"/>
      <c r="H2318" s="869" t="str">
        <f t="array" ref="H2318">IF(ISERROR(INDEX(גיליון3!$U$13:$X$27,MATCH('דיווח פרטני'!G2318,גיליון3!$T$13:$T$27,0),MATCH('דיווח פרטני'!C2318,גיליון3!$U$12:$X$12,0)))," ", INDEX(גיליון3!$U$13:$X$27,MATCH('דיווח פרטני'!G2318,גיליון3!$T$13:$T$27,0),MATCH('דיווח פרטני'!C2318,גיליון3!$U$12:$X$12,0)))</f>
        <v xml:space="preserve"> </v>
      </c>
      <c r="I2318" s="866"/>
      <c r="J2318" s="866"/>
      <c r="K2318" s="905"/>
    </row>
    <row r="2319" spans="1:11" ht="19" thickBot="1" x14ac:dyDescent="0.5">
      <c r="A2319" s="866"/>
      <c r="B2319" s="866"/>
      <c r="C2319" s="866"/>
      <c r="D2319" s="866"/>
      <c r="E2319" s="867"/>
      <c r="F2319" s="866"/>
      <c r="G2319" s="866"/>
      <c r="H2319" s="869" t="str">
        <f t="array" ref="H2319">IF(ISERROR(INDEX(גיליון3!$U$13:$X$27,MATCH('דיווח פרטני'!G2319,גיליון3!$T$13:$T$27,0),MATCH('דיווח פרטני'!C2319,גיליון3!$U$12:$X$12,0)))," ", INDEX(גיליון3!$U$13:$X$27,MATCH('דיווח פרטני'!G2319,גיליון3!$T$13:$T$27,0),MATCH('דיווח פרטני'!C2319,גיליון3!$U$12:$X$12,0)))</f>
        <v xml:space="preserve"> </v>
      </c>
      <c r="I2319" s="866"/>
      <c r="J2319" s="866"/>
      <c r="K2319" s="905"/>
    </row>
    <row r="2320" spans="1:11" ht="19" thickBot="1" x14ac:dyDescent="0.5">
      <c r="A2320" s="866"/>
      <c r="B2320" s="866"/>
      <c r="C2320" s="866"/>
      <c r="D2320" s="866"/>
      <c r="E2320" s="867"/>
      <c r="F2320" s="866"/>
      <c r="G2320" s="866"/>
      <c r="H2320" s="869" t="str">
        <f t="array" ref="H2320">IF(ISERROR(INDEX(גיליון3!$U$13:$X$27,MATCH('דיווח פרטני'!G2320,גיליון3!$T$13:$T$27,0),MATCH('דיווח פרטני'!C2320,גיליון3!$U$12:$X$12,0)))," ", INDEX(גיליון3!$U$13:$X$27,MATCH('דיווח פרטני'!G2320,גיליון3!$T$13:$T$27,0),MATCH('דיווח פרטני'!C2320,גיליון3!$U$12:$X$12,0)))</f>
        <v xml:space="preserve"> </v>
      </c>
      <c r="I2320" s="866"/>
      <c r="J2320" s="866"/>
      <c r="K2320" s="905"/>
    </row>
    <row r="2321" spans="1:11" ht="19" thickBot="1" x14ac:dyDescent="0.5">
      <c r="A2321" s="866"/>
      <c r="B2321" s="866"/>
      <c r="C2321" s="866"/>
      <c r="D2321" s="866"/>
      <c r="E2321" s="867"/>
      <c r="F2321" s="866"/>
      <c r="G2321" s="866"/>
      <c r="H2321" s="869" t="str">
        <f t="array" ref="H2321">IF(ISERROR(INDEX(גיליון3!$U$13:$X$27,MATCH('דיווח פרטני'!G2321,גיליון3!$T$13:$T$27,0),MATCH('דיווח פרטני'!C2321,גיליון3!$U$12:$X$12,0)))," ", INDEX(גיליון3!$U$13:$X$27,MATCH('דיווח פרטני'!G2321,גיליון3!$T$13:$T$27,0),MATCH('דיווח פרטני'!C2321,גיליון3!$U$12:$X$12,0)))</f>
        <v xml:space="preserve"> </v>
      </c>
      <c r="I2321" s="866"/>
      <c r="J2321" s="866"/>
      <c r="K2321" s="905"/>
    </row>
    <row r="2322" spans="1:11" ht="19" thickBot="1" x14ac:dyDescent="0.5">
      <c r="A2322" s="866"/>
      <c r="B2322" s="866"/>
      <c r="C2322" s="866"/>
      <c r="D2322" s="866"/>
      <c r="E2322" s="867"/>
      <c r="F2322" s="866"/>
      <c r="G2322" s="866"/>
      <c r="H2322" s="869" t="str">
        <f t="array" ref="H2322">IF(ISERROR(INDEX(גיליון3!$U$13:$X$27,MATCH('דיווח פרטני'!G2322,גיליון3!$T$13:$T$27,0),MATCH('דיווח פרטני'!C2322,גיליון3!$U$12:$X$12,0)))," ", INDEX(גיליון3!$U$13:$X$27,MATCH('דיווח פרטני'!G2322,גיליון3!$T$13:$T$27,0),MATCH('דיווח פרטני'!C2322,גיליון3!$U$12:$X$12,0)))</f>
        <v xml:space="preserve"> </v>
      </c>
      <c r="I2322" s="866"/>
      <c r="J2322" s="866"/>
      <c r="K2322" s="905"/>
    </row>
    <row r="2323" spans="1:11" ht="19" thickBot="1" x14ac:dyDescent="0.5">
      <c r="A2323" s="866"/>
      <c r="B2323" s="866"/>
      <c r="C2323" s="866"/>
      <c r="D2323" s="866"/>
      <c r="E2323" s="867"/>
      <c r="F2323" s="866"/>
      <c r="G2323" s="866"/>
      <c r="H2323" s="869" t="str">
        <f t="array" ref="H2323">IF(ISERROR(INDEX(גיליון3!$U$13:$X$27,MATCH('דיווח פרטני'!G2323,גיליון3!$T$13:$T$27,0),MATCH('דיווח פרטני'!C2323,גיליון3!$U$12:$X$12,0)))," ", INDEX(גיליון3!$U$13:$X$27,MATCH('דיווח פרטני'!G2323,גיליון3!$T$13:$T$27,0),MATCH('דיווח פרטני'!C2323,גיליון3!$U$12:$X$12,0)))</f>
        <v xml:space="preserve"> </v>
      </c>
      <c r="I2323" s="866"/>
      <c r="J2323" s="866"/>
      <c r="K2323" s="905"/>
    </row>
    <row r="2324" spans="1:11" ht="19" thickBot="1" x14ac:dyDescent="0.5">
      <c r="A2324" s="866"/>
      <c r="B2324" s="866"/>
      <c r="C2324" s="866"/>
      <c r="D2324" s="866"/>
      <c r="E2324" s="867"/>
      <c r="F2324" s="866"/>
      <c r="G2324" s="866"/>
      <c r="H2324" s="869" t="str">
        <f t="array" ref="H2324">IF(ISERROR(INDEX(גיליון3!$U$13:$X$27,MATCH('דיווח פרטני'!G2324,גיליון3!$T$13:$T$27,0),MATCH('דיווח פרטני'!C2324,גיליון3!$U$12:$X$12,0)))," ", INDEX(גיליון3!$U$13:$X$27,MATCH('דיווח פרטני'!G2324,גיליון3!$T$13:$T$27,0),MATCH('דיווח פרטני'!C2324,גיליון3!$U$12:$X$12,0)))</f>
        <v xml:space="preserve"> </v>
      </c>
      <c r="I2324" s="866"/>
      <c r="J2324" s="866"/>
      <c r="K2324" s="905"/>
    </row>
    <row r="2325" spans="1:11" ht="19" thickBot="1" x14ac:dyDescent="0.5">
      <c r="A2325" s="866"/>
      <c r="B2325" s="866"/>
      <c r="C2325" s="866"/>
      <c r="D2325" s="866"/>
      <c r="E2325" s="867"/>
      <c r="F2325" s="866"/>
      <c r="G2325" s="866"/>
      <c r="H2325" s="869" t="str">
        <f t="array" ref="H2325">IF(ISERROR(INDEX(גיליון3!$U$13:$X$27,MATCH('דיווח פרטני'!G2325,גיליון3!$T$13:$T$27,0),MATCH('דיווח פרטני'!C2325,גיליון3!$U$12:$X$12,0)))," ", INDEX(גיליון3!$U$13:$X$27,MATCH('דיווח פרטני'!G2325,גיליון3!$T$13:$T$27,0),MATCH('דיווח פרטני'!C2325,גיליון3!$U$12:$X$12,0)))</f>
        <v xml:space="preserve"> </v>
      </c>
      <c r="I2325" s="866"/>
      <c r="J2325" s="866"/>
      <c r="K2325" s="905"/>
    </row>
    <row r="2326" spans="1:11" ht="19" thickBot="1" x14ac:dyDescent="0.5">
      <c r="A2326" s="866"/>
      <c r="B2326" s="866"/>
      <c r="C2326" s="866"/>
      <c r="D2326" s="866"/>
      <c r="E2326" s="867"/>
      <c r="F2326" s="866"/>
      <c r="G2326" s="866"/>
      <c r="H2326" s="869" t="str">
        <f t="array" ref="H2326">IF(ISERROR(INDEX(גיליון3!$U$13:$X$27,MATCH('דיווח פרטני'!G2326,גיליון3!$T$13:$T$27,0),MATCH('דיווח פרטני'!C2326,גיליון3!$U$12:$X$12,0)))," ", INDEX(גיליון3!$U$13:$X$27,MATCH('דיווח פרטני'!G2326,גיליון3!$T$13:$T$27,0),MATCH('דיווח פרטני'!C2326,גיליון3!$U$12:$X$12,0)))</f>
        <v xml:space="preserve"> </v>
      </c>
      <c r="I2326" s="866"/>
      <c r="J2326" s="866"/>
      <c r="K2326" s="905"/>
    </row>
    <row r="2327" spans="1:11" ht="19" thickBot="1" x14ac:dyDescent="0.5">
      <c r="A2327" s="866"/>
      <c r="B2327" s="866"/>
      <c r="C2327" s="866"/>
      <c r="D2327" s="866"/>
      <c r="E2327" s="867"/>
      <c r="F2327" s="866"/>
      <c r="G2327" s="866"/>
      <c r="H2327" s="869" t="str">
        <f t="array" ref="H2327">IF(ISERROR(INDEX(גיליון3!$U$13:$X$27,MATCH('דיווח פרטני'!G2327,גיליון3!$T$13:$T$27,0),MATCH('דיווח פרטני'!C2327,גיליון3!$U$12:$X$12,0)))," ", INDEX(גיליון3!$U$13:$X$27,MATCH('דיווח פרטני'!G2327,גיליון3!$T$13:$T$27,0),MATCH('דיווח פרטני'!C2327,גיליון3!$U$12:$X$12,0)))</f>
        <v xml:space="preserve"> </v>
      </c>
      <c r="I2327" s="866"/>
      <c r="J2327" s="866"/>
      <c r="K2327" s="905"/>
    </row>
    <row r="2328" spans="1:11" ht="19" thickBot="1" x14ac:dyDescent="0.5">
      <c r="A2328" s="866"/>
      <c r="B2328" s="866"/>
      <c r="C2328" s="866"/>
      <c r="D2328" s="866"/>
      <c r="E2328" s="867"/>
      <c r="F2328" s="866"/>
      <c r="G2328" s="866"/>
      <c r="H2328" s="869" t="str">
        <f t="array" ref="H2328">IF(ISERROR(INDEX(גיליון3!$U$13:$X$27,MATCH('דיווח פרטני'!G2328,גיליון3!$T$13:$T$27,0),MATCH('דיווח פרטני'!C2328,גיליון3!$U$12:$X$12,0)))," ", INDEX(גיליון3!$U$13:$X$27,MATCH('דיווח פרטני'!G2328,גיליון3!$T$13:$T$27,0),MATCH('דיווח פרטני'!C2328,גיליון3!$U$12:$X$12,0)))</f>
        <v xml:space="preserve"> </v>
      </c>
      <c r="I2328" s="866"/>
      <c r="J2328" s="866"/>
      <c r="K2328" s="905"/>
    </row>
    <row r="2329" spans="1:11" ht="19" thickBot="1" x14ac:dyDescent="0.5">
      <c r="A2329" s="866"/>
      <c r="B2329" s="866"/>
      <c r="C2329" s="866"/>
      <c r="D2329" s="866"/>
      <c r="E2329" s="867"/>
      <c r="F2329" s="866"/>
      <c r="G2329" s="866"/>
      <c r="H2329" s="869" t="str">
        <f t="array" ref="H2329">IF(ISERROR(INDEX(גיליון3!$U$13:$X$27,MATCH('דיווח פרטני'!G2329,גיליון3!$T$13:$T$27,0),MATCH('דיווח פרטני'!C2329,גיליון3!$U$12:$X$12,0)))," ", INDEX(גיליון3!$U$13:$X$27,MATCH('דיווח פרטני'!G2329,גיליון3!$T$13:$T$27,0),MATCH('דיווח פרטני'!C2329,גיליון3!$U$12:$X$12,0)))</f>
        <v xml:space="preserve"> </v>
      </c>
      <c r="I2329" s="866"/>
      <c r="J2329" s="866"/>
      <c r="K2329" s="905"/>
    </row>
    <row r="2330" spans="1:11" ht="19" thickBot="1" x14ac:dyDescent="0.5">
      <c r="A2330" s="866"/>
      <c r="B2330" s="866"/>
      <c r="C2330" s="866"/>
      <c r="D2330" s="866"/>
      <c r="E2330" s="867"/>
      <c r="F2330" s="866"/>
      <c r="G2330" s="866"/>
      <c r="H2330" s="869" t="str">
        <f t="array" ref="H2330">IF(ISERROR(INDEX(גיליון3!$U$13:$X$27,MATCH('דיווח פרטני'!G2330,גיליון3!$T$13:$T$27,0),MATCH('דיווח פרטני'!C2330,גיליון3!$U$12:$X$12,0)))," ", INDEX(גיליון3!$U$13:$X$27,MATCH('דיווח פרטני'!G2330,גיליון3!$T$13:$T$27,0),MATCH('דיווח פרטני'!C2330,גיליון3!$U$12:$X$12,0)))</f>
        <v xml:space="preserve"> </v>
      </c>
      <c r="I2330" s="866"/>
      <c r="J2330" s="866"/>
      <c r="K2330" s="905"/>
    </row>
    <row r="2331" spans="1:11" ht="19" thickBot="1" x14ac:dyDescent="0.5">
      <c r="A2331" s="866"/>
      <c r="B2331" s="866"/>
      <c r="C2331" s="866"/>
      <c r="D2331" s="866"/>
      <c r="E2331" s="867"/>
      <c r="F2331" s="866"/>
      <c r="G2331" s="866"/>
      <c r="H2331" s="869" t="str">
        <f t="array" ref="H2331">IF(ISERROR(INDEX(גיליון3!$U$13:$X$27,MATCH('דיווח פרטני'!G2331,גיליון3!$T$13:$T$27,0),MATCH('דיווח פרטני'!C2331,גיליון3!$U$12:$X$12,0)))," ", INDEX(גיליון3!$U$13:$X$27,MATCH('דיווח פרטני'!G2331,גיליון3!$T$13:$T$27,0),MATCH('דיווח פרטני'!C2331,גיליון3!$U$12:$X$12,0)))</f>
        <v xml:space="preserve"> </v>
      </c>
      <c r="I2331" s="866"/>
      <c r="J2331" s="866"/>
      <c r="K2331" s="905"/>
    </row>
    <row r="2332" spans="1:11" ht="19" thickBot="1" x14ac:dyDescent="0.5">
      <c r="A2332" s="866"/>
      <c r="B2332" s="866"/>
      <c r="C2332" s="866"/>
      <c r="D2332" s="866"/>
      <c r="E2332" s="867"/>
      <c r="F2332" s="866"/>
      <c r="G2332" s="866"/>
      <c r="H2332" s="869" t="str">
        <f t="array" ref="H2332">IF(ISERROR(INDEX(גיליון3!$U$13:$X$27,MATCH('דיווח פרטני'!G2332,גיליון3!$T$13:$T$27,0),MATCH('דיווח פרטני'!C2332,גיליון3!$U$12:$X$12,0)))," ", INDEX(גיליון3!$U$13:$X$27,MATCH('דיווח פרטני'!G2332,גיליון3!$T$13:$T$27,0),MATCH('דיווח פרטני'!C2332,גיליון3!$U$12:$X$12,0)))</f>
        <v xml:space="preserve"> </v>
      </c>
      <c r="I2332" s="866"/>
      <c r="J2332" s="866"/>
      <c r="K2332" s="905"/>
    </row>
    <row r="2333" spans="1:11" ht="19" thickBot="1" x14ac:dyDescent="0.5">
      <c r="A2333" s="866"/>
      <c r="B2333" s="866"/>
      <c r="C2333" s="866"/>
      <c r="D2333" s="866"/>
      <c r="E2333" s="867"/>
      <c r="F2333" s="866"/>
      <c r="G2333" s="866"/>
      <c r="H2333" s="869" t="str">
        <f t="array" ref="H2333">IF(ISERROR(INDEX(גיליון3!$U$13:$X$27,MATCH('דיווח פרטני'!G2333,גיליון3!$T$13:$T$27,0),MATCH('דיווח פרטני'!C2333,גיליון3!$U$12:$X$12,0)))," ", INDEX(גיליון3!$U$13:$X$27,MATCH('דיווח פרטני'!G2333,גיליון3!$T$13:$T$27,0),MATCH('דיווח פרטני'!C2333,גיליון3!$U$12:$X$12,0)))</f>
        <v xml:space="preserve"> </v>
      </c>
      <c r="I2333" s="866"/>
      <c r="J2333" s="866"/>
      <c r="K2333" s="905"/>
    </row>
    <row r="2334" spans="1:11" ht="19" thickBot="1" x14ac:dyDescent="0.5">
      <c r="A2334" s="866"/>
      <c r="B2334" s="866"/>
      <c r="C2334" s="866"/>
      <c r="D2334" s="866"/>
      <c r="E2334" s="867"/>
      <c r="F2334" s="866"/>
      <c r="G2334" s="866"/>
      <c r="H2334" s="869" t="str">
        <f t="array" ref="H2334">IF(ISERROR(INDEX(גיליון3!$U$13:$X$27,MATCH('דיווח פרטני'!G2334,גיליון3!$T$13:$T$27,0),MATCH('דיווח פרטני'!C2334,גיליון3!$U$12:$X$12,0)))," ", INDEX(גיליון3!$U$13:$X$27,MATCH('דיווח פרטני'!G2334,גיליון3!$T$13:$T$27,0),MATCH('דיווח פרטני'!C2334,גיליון3!$U$12:$X$12,0)))</f>
        <v xml:space="preserve"> </v>
      </c>
      <c r="I2334" s="866"/>
      <c r="J2334" s="866"/>
      <c r="K2334" s="905"/>
    </row>
    <row r="2335" spans="1:11" ht="19" thickBot="1" x14ac:dyDescent="0.5">
      <c r="A2335" s="866"/>
      <c r="B2335" s="866"/>
      <c r="C2335" s="866"/>
      <c r="D2335" s="866"/>
      <c r="E2335" s="867"/>
      <c r="F2335" s="866"/>
      <c r="G2335" s="866"/>
      <c r="H2335" s="869" t="str">
        <f t="array" ref="H2335">IF(ISERROR(INDEX(גיליון3!$U$13:$X$27,MATCH('דיווח פרטני'!G2335,גיליון3!$T$13:$T$27,0),MATCH('דיווח פרטני'!C2335,גיליון3!$U$12:$X$12,0)))," ", INDEX(גיליון3!$U$13:$X$27,MATCH('דיווח פרטני'!G2335,גיליון3!$T$13:$T$27,0),MATCH('דיווח פרטני'!C2335,גיליון3!$U$12:$X$12,0)))</f>
        <v xml:space="preserve"> </v>
      </c>
      <c r="I2335" s="866"/>
      <c r="J2335" s="866"/>
      <c r="K2335" s="905"/>
    </row>
    <row r="2336" spans="1:11" ht="19" thickBot="1" x14ac:dyDescent="0.5">
      <c r="A2336" s="866"/>
      <c r="B2336" s="866"/>
      <c r="C2336" s="866"/>
      <c r="D2336" s="866"/>
      <c r="E2336" s="867"/>
      <c r="F2336" s="866"/>
      <c r="G2336" s="866"/>
      <c r="H2336" s="869" t="str">
        <f t="array" ref="H2336">IF(ISERROR(INDEX(גיליון3!$U$13:$X$27,MATCH('דיווח פרטני'!G2336,גיליון3!$T$13:$T$27,0),MATCH('דיווח פרטני'!C2336,גיליון3!$U$12:$X$12,0)))," ", INDEX(גיליון3!$U$13:$X$27,MATCH('דיווח פרטני'!G2336,גיליון3!$T$13:$T$27,0),MATCH('דיווח פרטני'!C2336,גיליון3!$U$12:$X$12,0)))</f>
        <v xml:space="preserve"> </v>
      </c>
      <c r="I2336" s="866"/>
      <c r="J2336" s="866"/>
      <c r="K2336" s="905"/>
    </row>
    <row r="2337" spans="1:11" ht="19" thickBot="1" x14ac:dyDescent="0.5">
      <c r="A2337" s="866"/>
      <c r="B2337" s="866"/>
      <c r="C2337" s="866"/>
      <c r="D2337" s="866"/>
      <c r="E2337" s="867"/>
      <c r="F2337" s="866"/>
      <c r="G2337" s="866"/>
      <c r="H2337" s="869" t="str">
        <f t="array" ref="H2337">IF(ISERROR(INDEX(גיליון3!$U$13:$X$27,MATCH('דיווח פרטני'!G2337,גיליון3!$T$13:$T$27,0),MATCH('דיווח פרטני'!C2337,גיליון3!$U$12:$X$12,0)))," ", INDEX(גיליון3!$U$13:$X$27,MATCH('דיווח פרטני'!G2337,גיליון3!$T$13:$T$27,0),MATCH('דיווח פרטני'!C2337,גיליון3!$U$12:$X$12,0)))</f>
        <v xml:space="preserve"> </v>
      </c>
      <c r="I2337" s="866"/>
      <c r="J2337" s="866"/>
      <c r="K2337" s="905"/>
    </row>
    <row r="2338" spans="1:11" ht="19" thickBot="1" x14ac:dyDescent="0.5">
      <c r="A2338" s="866"/>
      <c r="B2338" s="866"/>
      <c r="C2338" s="866"/>
      <c r="D2338" s="866"/>
      <c r="E2338" s="867"/>
      <c r="F2338" s="866"/>
      <c r="G2338" s="866"/>
      <c r="H2338" s="869" t="str">
        <f t="array" ref="H2338">IF(ISERROR(INDEX(גיליון3!$U$13:$X$27,MATCH('דיווח פרטני'!G2338,גיליון3!$T$13:$T$27,0),MATCH('דיווח פרטני'!C2338,גיליון3!$U$12:$X$12,0)))," ", INDEX(גיליון3!$U$13:$X$27,MATCH('דיווח פרטני'!G2338,גיליון3!$T$13:$T$27,0),MATCH('דיווח פרטני'!C2338,גיליון3!$U$12:$X$12,0)))</f>
        <v xml:space="preserve"> </v>
      </c>
      <c r="I2338" s="866"/>
      <c r="J2338" s="866"/>
      <c r="K2338" s="905"/>
    </row>
    <row r="2339" spans="1:11" ht="19" thickBot="1" x14ac:dyDescent="0.5">
      <c r="A2339" s="866"/>
      <c r="B2339" s="866"/>
      <c r="C2339" s="866"/>
      <c r="D2339" s="866"/>
      <c r="E2339" s="867"/>
      <c r="F2339" s="866"/>
      <c r="G2339" s="866"/>
      <c r="H2339" s="869" t="str">
        <f t="array" ref="H2339">IF(ISERROR(INDEX(גיליון3!$U$13:$X$27,MATCH('דיווח פרטני'!G2339,גיליון3!$T$13:$T$27,0),MATCH('דיווח פרטני'!C2339,גיליון3!$U$12:$X$12,0)))," ", INDEX(גיליון3!$U$13:$X$27,MATCH('דיווח פרטני'!G2339,גיליון3!$T$13:$T$27,0),MATCH('דיווח פרטני'!C2339,גיליון3!$U$12:$X$12,0)))</f>
        <v xml:space="preserve"> </v>
      </c>
      <c r="I2339" s="866"/>
      <c r="J2339" s="866"/>
      <c r="K2339" s="905"/>
    </row>
    <row r="2340" spans="1:11" ht="19" thickBot="1" x14ac:dyDescent="0.5">
      <c r="A2340" s="866"/>
      <c r="B2340" s="866"/>
      <c r="C2340" s="866"/>
      <c r="D2340" s="866"/>
      <c r="E2340" s="867"/>
      <c r="F2340" s="866"/>
      <c r="G2340" s="866"/>
      <c r="H2340" s="869" t="str">
        <f t="array" ref="H2340">IF(ISERROR(INDEX(גיליון3!$U$13:$X$27,MATCH('דיווח פרטני'!G2340,גיליון3!$T$13:$T$27,0),MATCH('דיווח פרטני'!C2340,גיליון3!$U$12:$X$12,0)))," ", INDEX(גיליון3!$U$13:$X$27,MATCH('דיווח פרטני'!G2340,גיליון3!$T$13:$T$27,0),MATCH('דיווח פרטני'!C2340,גיליון3!$U$12:$X$12,0)))</f>
        <v xml:space="preserve"> </v>
      </c>
      <c r="I2340" s="866"/>
      <c r="J2340" s="866"/>
      <c r="K2340" s="905"/>
    </row>
    <row r="2341" spans="1:11" ht="19" thickBot="1" x14ac:dyDescent="0.5">
      <c r="A2341" s="866"/>
      <c r="B2341" s="866"/>
      <c r="C2341" s="866"/>
      <c r="D2341" s="866"/>
      <c r="E2341" s="867"/>
      <c r="F2341" s="866"/>
      <c r="G2341" s="866"/>
      <c r="H2341" s="869" t="str">
        <f t="array" ref="H2341">IF(ISERROR(INDEX(גיליון3!$U$13:$X$27,MATCH('דיווח פרטני'!G2341,גיליון3!$T$13:$T$27,0),MATCH('דיווח פרטני'!C2341,גיליון3!$U$12:$X$12,0)))," ", INDEX(גיליון3!$U$13:$X$27,MATCH('דיווח פרטני'!G2341,גיליון3!$T$13:$T$27,0),MATCH('דיווח פרטני'!C2341,גיליון3!$U$12:$X$12,0)))</f>
        <v xml:space="preserve"> </v>
      </c>
      <c r="I2341" s="866"/>
      <c r="J2341" s="866"/>
      <c r="K2341" s="905"/>
    </row>
    <row r="2342" spans="1:11" ht="19" thickBot="1" x14ac:dyDescent="0.5">
      <c r="A2342" s="866"/>
      <c r="B2342" s="866"/>
      <c r="C2342" s="866"/>
      <c r="D2342" s="866"/>
      <c r="E2342" s="867"/>
      <c r="F2342" s="866"/>
      <c r="G2342" s="866"/>
      <c r="H2342" s="869" t="str">
        <f t="array" ref="H2342">IF(ISERROR(INDEX(גיליון3!$U$13:$X$27,MATCH('דיווח פרטני'!G2342,גיליון3!$T$13:$T$27,0),MATCH('דיווח פרטני'!C2342,גיליון3!$U$12:$X$12,0)))," ", INDEX(גיליון3!$U$13:$X$27,MATCH('דיווח פרטני'!G2342,גיליון3!$T$13:$T$27,0),MATCH('דיווח פרטני'!C2342,גיליון3!$U$12:$X$12,0)))</f>
        <v xml:space="preserve"> </v>
      </c>
      <c r="I2342" s="866"/>
      <c r="J2342" s="866"/>
      <c r="K2342" s="905"/>
    </row>
    <row r="2343" spans="1:11" ht="19" thickBot="1" x14ac:dyDescent="0.5">
      <c r="A2343" s="866"/>
      <c r="B2343" s="866"/>
      <c r="C2343" s="866"/>
      <c r="D2343" s="866"/>
      <c r="E2343" s="867"/>
      <c r="F2343" s="866"/>
      <c r="G2343" s="866"/>
      <c r="H2343" s="869" t="str">
        <f t="array" ref="H2343">IF(ISERROR(INDEX(גיליון3!$U$13:$X$27,MATCH('דיווח פרטני'!G2343,גיליון3!$T$13:$T$27,0),MATCH('דיווח פרטני'!C2343,גיליון3!$U$12:$X$12,0)))," ", INDEX(גיליון3!$U$13:$X$27,MATCH('דיווח פרטני'!G2343,גיליון3!$T$13:$T$27,0),MATCH('דיווח פרטני'!C2343,גיליון3!$U$12:$X$12,0)))</f>
        <v xml:space="preserve"> </v>
      </c>
      <c r="I2343" s="866"/>
      <c r="J2343" s="866"/>
      <c r="K2343" s="905"/>
    </row>
    <row r="2344" spans="1:11" ht="19" thickBot="1" x14ac:dyDescent="0.5">
      <c r="A2344" s="866"/>
      <c r="B2344" s="866"/>
      <c r="C2344" s="866"/>
      <c r="D2344" s="866"/>
      <c r="E2344" s="867"/>
      <c r="F2344" s="866"/>
      <c r="G2344" s="866"/>
      <c r="H2344" s="869" t="str">
        <f t="array" ref="H2344">IF(ISERROR(INDEX(גיליון3!$U$13:$X$27,MATCH('דיווח פרטני'!G2344,גיליון3!$T$13:$T$27,0),MATCH('דיווח פרטני'!C2344,גיליון3!$U$12:$X$12,0)))," ", INDEX(גיליון3!$U$13:$X$27,MATCH('דיווח פרטני'!G2344,גיליון3!$T$13:$T$27,0),MATCH('דיווח פרטני'!C2344,גיליון3!$U$12:$X$12,0)))</f>
        <v xml:space="preserve"> </v>
      </c>
      <c r="I2344" s="866"/>
      <c r="J2344" s="866"/>
      <c r="K2344" s="905"/>
    </row>
    <row r="2345" spans="1:11" ht="19" thickBot="1" x14ac:dyDescent="0.5">
      <c r="A2345" s="866"/>
      <c r="B2345" s="866"/>
      <c r="C2345" s="866"/>
      <c r="D2345" s="866"/>
      <c r="E2345" s="867"/>
      <c r="F2345" s="866"/>
      <c r="G2345" s="866"/>
      <c r="H2345" s="869" t="str">
        <f t="array" ref="H2345">IF(ISERROR(INDEX(גיליון3!$U$13:$X$27,MATCH('דיווח פרטני'!G2345,גיליון3!$T$13:$T$27,0),MATCH('דיווח פרטני'!C2345,גיליון3!$U$12:$X$12,0)))," ", INDEX(גיליון3!$U$13:$X$27,MATCH('דיווח פרטני'!G2345,גיליון3!$T$13:$T$27,0),MATCH('דיווח פרטני'!C2345,גיליון3!$U$12:$X$12,0)))</f>
        <v xml:space="preserve"> </v>
      </c>
      <c r="I2345" s="866"/>
      <c r="J2345" s="866"/>
      <c r="K2345" s="905"/>
    </row>
    <row r="2346" spans="1:11" ht="19" thickBot="1" x14ac:dyDescent="0.5">
      <c r="A2346" s="866"/>
      <c r="B2346" s="866"/>
      <c r="C2346" s="866"/>
      <c r="D2346" s="866"/>
      <c r="E2346" s="867"/>
      <c r="F2346" s="866"/>
      <c r="G2346" s="866"/>
      <c r="H2346" s="869" t="str">
        <f t="array" ref="H2346">IF(ISERROR(INDEX(גיליון3!$U$13:$X$27,MATCH('דיווח פרטני'!G2346,גיליון3!$T$13:$T$27,0),MATCH('דיווח פרטני'!C2346,גיליון3!$U$12:$X$12,0)))," ", INDEX(גיליון3!$U$13:$X$27,MATCH('דיווח פרטני'!G2346,גיליון3!$T$13:$T$27,0),MATCH('דיווח פרטני'!C2346,גיליון3!$U$12:$X$12,0)))</f>
        <v xml:space="preserve"> </v>
      </c>
      <c r="I2346" s="866"/>
      <c r="J2346" s="866"/>
      <c r="K2346" s="905"/>
    </row>
    <row r="2347" spans="1:11" ht="19" thickBot="1" x14ac:dyDescent="0.5">
      <c r="A2347" s="866"/>
      <c r="B2347" s="866"/>
      <c r="C2347" s="866"/>
      <c r="D2347" s="866"/>
      <c r="E2347" s="867"/>
      <c r="F2347" s="866"/>
      <c r="G2347" s="866"/>
      <c r="H2347" s="869" t="str">
        <f t="array" ref="H2347">IF(ISERROR(INDEX(גיליון3!$U$13:$X$27,MATCH('דיווח פרטני'!G2347,גיליון3!$T$13:$T$27,0),MATCH('דיווח פרטני'!C2347,גיליון3!$U$12:$X$12,0)))," ", INDEX(גיליון3!$U$13:$X$27,MATCH('דיווח פרטני'!G2347,גיליון3!$T$13:$T$27,0),MATCH('דיווח פרטני'!C2347,גיליון3!$U$12:$X$12,0)))</f>
        <v xml:space="preserve"> </v>
      </c>
      <c r="I2347" s="866"/>
      <c r="J2347" s="866"/>
      <c r="K2347" s="905"/>
    </row>
    <row r="2348" spans="1:11" ht="19" thickBot="1" x14ac:dyDescent="0.5">
      <c r="A2348" s="866"/>
      <c r="B2348" s="866"/>
      <c r="C2348" s="866"/>
      <c r="D2348" s="866"/>
      <c r="E2348" s="867"/>
      <c r="F2348" s="866"/>
      <c r="G2348" s="866"/>
      <c r="H2348" s="869" t="str">
        <f t="array" ref="H2348">IF(ISERROR(INDEX(גיליון3!$U$13:$X$27,MATCH('דיווח פרטני'!G2348,גיליון3!$T$13:$T$27,0),MATCH('דיווח פרטני'!C2348,גיליון3!$U$12:$X$12,0)))," ", INDEX(גיליון3!$U$13:$X$27,MATCH('דיווח פרטני'!G2348,גיליון3!$T$13:$T$27,0),MATCH('דיווח פרטני'!C2348,גיליון3!$U$12:$X$12,0)))</f>
        <v xml:space="preserve"> </v>
      </c>
      <c r="I2348" s="866"/>
      <c r="J2348" s="866"/>
      <c r="K2348" s="905"/>
    </row>
    <row r="2349" spans="1:11" ht="19" thickBot="1" x14ac:dyDescent="0.5">
      <c r="A2349" s="866"/>
      <c r="B2349" s="866"/>
      <c r="C2349" s="866"/>
      <c r="D2349" s="866"/>
      <c r="E2349" s="867"/>
      <c r="F2349" s="866"/>
      <c r="G2349" s="866"/>
      <c r="H2349" s="869" t="str">
        <f t="array" ref="H2349">IF(ISERROR(INDEX(גיליון3!$U$13:$X$27,MATCH('דיווח פרטני'!G2349,גיליון3!$T$13:$T$27,0),MATCH('דיווח פרטני'!C2349,גיליון3!$U$12:$X$12,0)))," ", INDEX(גיליון3!$U$13:$X$27,MATCH('דיווח פרטני'!G2349,גיליון3!$T$13:$T$27,0),MATCH('דיווח פרטני'!C2349,גיליון3!$U$12:$X$12,0)))</f>
        <v xml:space="preserve"> </v>
      </c>
      <c r="I2349" s="866"/>
      <c r="J2349" s="866"/>
      <c r="K2349" s="905"/>
    </row>
    <row r="2350" spans="1:11" ht="19" thickBot="1" x14ac:dyDescent="0.5">
      <c r="A2350" s="866"/>
      <c r="B2350" s="866"/>
      <c r="C2350" s="866"/>
      <c r="D2350" s="866"/>
      <c r="E2350" s="867"/>
      <c r="F2350" s="866"/>
      <c r="G2350" s="866"/>
      <c r="H2350" s="869" t="str">
        <f t="array" ref="H2350">IF(ISERROR(INDEX(גיליון3!$U$13:$X$27,MATCH('דיווח פרטני'!G2350,גיליון3!$T$13:$T$27,0),MATCH('דיווח פרטני'!C2350,גיליון3!$U$12:$X$12,0)))," ", INDEX(גיליון3!$U$13:$X$27,MATCH('דיווח פרטני'!G2350,גיליון3!$T$13:$T$27,0),MATCH('דיווח פרטני'!C2350,גיליון3!$U$12:$X$12,0)))</f>
        <v xml:space="preserve"> </v>
      </c>
      <c r="I2350" s="866"/>
      <c r="J2350" s="866"/>
      <c r="K2350" s="905"/>
    </row>
    <row r="2351" spans="1:11" ht="19" thickBot="1" x14ac:dyDescent="0.5">
      <c r="A2351" s="866"/>
      <c r="B2351" s="866"/>
      <c r="C2351" s="866"/>
      <c r="D2351" s="866"/>
      <c r="E2351" s="867"/>
      <c r="F2351" s="866"/>
      <c r="G2351" s="866"/>
      <c r="H2351" s="869" t="str">
        <f t="array" ref="H2351">IF(ISERROR(INDEX(גיליון3!$U$13:$X$27,MATCH('דיווח פרטני'!G2351,גיליון3!$T$13:$T$27,0),MATCH('דיווח פרטני'!C2351,גיליון3!$U$12:$X$12,0)))," ", INDEX(גיליון3!$U$13:$X$27,MATCH('דיווח פרטני'!G2351,גיליון3!$T$13:$T$27,0),MATCH('דיווח פרטני'!C2351,גיליון3!$U$12:$X$12,0)))</f>
        <v xml:space="preserve"> </v>
      </c>
      <c r="I2351" s="866"/>
      <c r="J2351" s="866"/>
      <c r="K2351" s="905"/>
    </row>
    <row r="2352" spans="1:11" ht="19" thickBot="1" x14ac:dyDescent="0.5">
      <c r="A2352" s="866"/>
      <c r="B2352" s="866"/>
      <c r="C2352" s="866"/>
      <c r="D2352" s="866"/>
      <c r="E2352" s="867"/>
      <c r="F2352" s="866"/>
      <c r="G2352" s="866"/>
      <c r="H2352" s="869" t="str">
        <f t="array" ref="H2352">IF(ISERROR(INDEX(גיליון3!$U$13:$X$27,MATCH('דיווח פרטני'!G2352,גיליון3!$T$13:$T$27,0),MATCH('דיווח פרטני'!C2352,גיליון3!$U$12:$X$12,0)))," ", INDEX(גיליון3!$U$13:$X$27,MATCH('דיווח פרטני'!G2352,גיליון3!$T$13:$T$27,0),MATCH('דיווח פרטני'!C2352,גיליון3!$U$12:$X$12,0)))</f>
        <v xml:space="preserve"> </v>
      </c>
      <c r="I2352" s="866"/>
      <c r="J2352" s="866"/>
      <c r="K2352" s="905"/>
    </row>
    <row r="2353" spans="1:11" ht="19" thickBot="1" x14ac:dyDescent="0.5">
      <c r="A2353" s="866"/>
      <c r="B2353" s="866"/>
      <c r="C2353" s="866"/>
      <c r="D2353" s="866"/>
      <c r="E2353" s="867"/>
      <c r="F2353" s="866"/>
      <c r="G2353" s="866"/>
      <c r="H2353" s="869" t="str">
        <f t="array" ref="H2353">IF(ISERROR(INDEX(גיליון3!$U$13:$X$27,MATCH('דיווח פרטני'!G2353,גיליון3!$T$13:$T$27,0),MATCH('דיווח פרטני'!C2353,גיליון3!$U$12:$X$12,0)))," ", INDEX(גיליון3!$U$13:$X$27,MATCH('דיווח פרטני'!G2353,גיליון3!$T$13:$T$27,0),MATCH('דיווח פרטני'!C2353,גיליון3!$U$12:$X$12,0)))</f>
        <v xml:space="preserve"> </v>
      </c>
      <c r="I2353" s="866"/>
      <c r="J2353" s="866"/>
      <c r="K2353" s="905"/>
    </row>
    <row r="2354" spans="1:11" ht="19" thickBot="1" x14ac:dyDescent="0.5">
      <c r="A2354" s="866"/>
      <c r="B2354" s="866"/>
      <c r="C2354" s="866"/>
      <c r="D2354" s="866"/>
      <c r="E2354" s="867"/>
      <c r="F2354" s="866"/>
      <c r="G2354" s="866"/>
      <c r="H2354" s="869" t="str">
        <f t="array" ref="H2354">IF(ISERROR(INDEX(גיליון3!$U$13:$X$27,MATCH('דיווח פרטני'!G2354,גיליון3!$T$13:$T$27,0),MATCH('דיווח פרטני'!C2354,גיליון3!$U$12:$X$12,0)))," ", INDEX(גיליון3!$U$13:$X$27,MATCH('דיווח פרטני'!G2354,גיליון3!$T$13:$T$27,0),MATCH('דיווח פרטני'!C2354,גיליון3!$U$12:$X$12,0)))</f>
        <v xml:space="preserve"> </v>
      </c>
      <c r="I2354" s="866"/>
      <c r="J2354" s="866"/>
      <c r="K2354" s="905"/>
    </row>
    <row r="2355" spans="1:11" ht="19" thickBot="1" x14ac:dyDescent="0.5">
      <c r="A2355" s="866"/>
      <c r="B2355" s="866"/>
      <c r="C2355" s="866"/>
      <c r="D2355" s="866"/>
      <c r="E2355" s="867"/>
      <c r="F2355" s="866"/>
      <c r="G2355" s="866"/>
      <c r="H2355" s="869" t="str">
        <f t="array" ref="H2355">IF(ISERROR(INDEX(גיליון3!$U$13:$X$27,MATCH('דיווח פרטני'!G2355,גיליון3!$T$13:$T$27,0),MATCH('דיווח פרטני'!C2355,גיליון3!$U$12:$X$12,0)))," ", INDEX(גיליון3!$U$13:$X$27,MATCH('דיווח פרטני'!G2355,גיליון3!$T$13:$T$27,0),MATCH('דיווח פרטני'!C2355,גיליון3!$U$12:$X$12,0)))</f>
        <v xml:space="preserve"> </v>
      </c>
      <c r="I2355" s="866"/>
      <c r="J2355" s="866"/>
      <c r="K2355" s="905"/>
    </row>
    <row r="2356" spans="1:11" ht="19" thickBot="1" x14ac:dyDescent="0.5">
      <c r="A2356" s="866"/>
      <c r="B2356" s="866"/>
      <c r="C2356" s="866"/>
      <c r="D2356" s="866"/>
      <c r="E2356" s="867"/>
      <c r="F2356" s="866"/>
      <c r="G2356" s="866"/>
      <c r="H2356" s="869" t="str">
        <f t="array" ref="H2356">IF(ISERROR(INDEX(גיליון3!$U$13:$X$27,MATCH('דיווח פרטני'!G2356,גיליון3!$T$13:$T$27,0),MATCH('דיווח פרטני'!C2356,גיליון3!$U$12:$X$12,0)))," ", INDEX(גיליון3!$U$13:$X$27,MATCH('דיווח פרטני'!G2356,גיליון3!$T$13:$T$27,0),MATCH('דיווח פרטני'!C2356,גיליון3!$U$12:$X$12,0)))</f>
        <v xml:space="preserve"> </v>
      </c>
      <c r="I2356" s="866"/>
      <c r="J2356" s="866"/>
      <c r="K2356" s="905"/>
    </row>
    <row r="2357" spans="1:11" ht="19" thickBot="1" x14ac:dyDescent="0.5">
      <c r="A2357" s="866"/>
      <c r="B2357" s="866"/>
      <c r="C2357" s="866"/>
      <c r="D2357" s="866"/>
      <c r="E2357" s="867"/>
      <c r="F2357" s="866"/>
      <c r="G2357" s="866"/>
      <c r="H2357" s="869" t="str">
        <f t="array" ref="H2357">IF(ISERROR(INDEX(גיליון3!$U$13:$X$27,MATCH('דיווח פרטני'!G2357,גיליון3!$T$13:$T$27,0),MATCH('דיווח פרטני'!C2357,גיליון3!$U$12:$X$12,0)))," ", INDEX(גיליון3!$U$13:$X$27,MATCH('דיווח פרטני'!G2357,גיליון3!$T$13:$T$27,0),MATCH('דיווח פרטני'!C2357,גיליון3!$U$12:$X$12,0)))</f>
        <v xml:space="preserve"> </v>
      </c>
      <c r="I2357" s="866"/>
      <c r="J2357" s="866"/>
      <c r="K2357" s="905"/>
    </row>
    <row r="2358" spans="1:11" ht="19" thickBot="1" x14ac:dyDescent="0.5">
      <c r="A2358" s="866"/>
      <c r="B2358" s="866"/>
      <c r="C2358" s="866"/>
      <c r="D2358" s="866"/>
      <c r="E2358" s="867"/>
      <c r="F2358" s="866"/>
      <c r="G2358" s="866"/>
      <c r="H2358" s="869" t="str">
        <f t="array" ref="H2358">IF(ISERROR(INDEX(גיליון3!$U$13:$X$27,MATCH('דיווח פרטני'!G2358,גיליון3!$T$13:$T$27,0),MATCH('דיווח פרטני'!C2358,גיליון3!$U$12:$X$12,0)))," ", INDEX(גיליון3!$U$13:$X$27,MATCH('דיווח פרטני'!G2358,גיליון3!$T$13:$T$27,0),MATCH('דיווח פרטני'!C2358,גיליון3!$U$12:$X$12,0)))</f>
        <v xml:space="preserve"> </v>
      </c>
      <c r="I2358" s="866"/>
      <c r="J2358" s="866"/>
      <c r="K2358" s="905"/>
    </row>
    <row r="2359" spans="1:11" ht="19" thickBot="1" x14ac:dyDescent="0.5">
      <c r="A2359" s="866"/>
      <c r="B2359" s="866"/>
      <c r="C2359" s="866"/>
      <c r="D2359" s="866"/>
      <c r="E2359" s="867"/>
      <c r="F2359" s="866"/>
      <c r="G2359" s="866"/>
      <c r="H2359" s="869" t="str">
        <f t="array" ref="H2359">IF(ISERROR(INDEX(גיליון3!$U$13:$X$27,MATCH('דיווח פרטני'!G2359,גיליון3!$T$13:$T$27,0),MATCH('דיווח פרטני'!C2359,גיליון3!$U$12:$X$12,0)))," ", INDEX(גיליון3!$U$13:$X$27,MATCH('דיווח פרטני'!G2359,גיליון3!$T$13:$T$27,0),MATCH('דיווח פרטני'!C2359,גיליון3!$U$12:$X$12,0)))</f>
        <v xml:space="preserve"> </v>
      </c>
      <c r="I2359" s="866"/>
      <c r="J2359" s="866"/>
      <c r="K2359" s="905"/>
    </row>
    <row r="2360" spans="1:11" ht="19" thickBot="1" x14ac:dyDescent="0.5">
      <c r="A2360" s="866"/>
      <c r="B2360" s="866"/>
      <c r="C2360" s="866"/>
      <c r="D2360" s="866"/>
      <c r="E2360" s="867"/>
      <c r="F2360" s="866"/>
      <c r="G2360" s="866"/>
      <c r="H2360" s="869" t="str">
        <f t="array" ref="H2360">IF(ISERROR(INDEX(גיליון3!$U$13:$X$27,MATCH('דיווח פרטני'!G2360,גיליון3!$T$13:$T$27,0),MATCH('דיווח פרטני'!C2360,גיליון3!$U$12:$X$12,0)))," ", INDEX(גיליון3!$U$13:$X$27,MATCH('דיווח פרטני'!G2360,גיליון3!$T$13:$T$27,0),MATCH('דיווח פרטני'!C2360,גיליון3!$U$12:$X$12,0)))</f>
        <v xml:space="preserve"> </v>
      </c>
      <c r="I2360" s="866"/>
      <c r="J2360" s="866"/>
      <c r="K2360" s="905"/>
    </row>
    <row r="2361" spans="1:11" ht="19" thickBot="1" x14ac:dyDescent="0.5">
      <c r="A2361" s="866"/>
      <c r="B2361" s="866"/>
      <c r="C2361" s="866"/>
      <c r="D2361" s="866"/>
      <c r="E2361" s="867"/>
      <c r="F2361" s="866"/>
      <c r="G2361" s="866"/>
      <c r="H2361" s="869" t="str">
        <f t="array" ref="H2361">IF(ISERROR(INDEX(גיליון3!$U$13:$X$27,MATCH('דיווח פרטני'!G2361,גיליון3!$T$13:$T$27,0),MATCH('דיווח פרטני'!C2361,גיליון3!$U$12:$X$12,0)))," ", INDEX(גיליון3!$U$13:$X$27,MATCH('דיווח פרטני'!G2361,גיליון3!$T$13:$T$27,0),MATCH('דיווח פרטני'!C2361,גיליון3!$U$12:$X$12,0)))</f>
        <v xml:space="preserve"> </v>
      </c>
      <c r="I2361" s="866"/>
      <c r="J2361" s="866"/>
      <c r="K2361" s="905"/>
    </row>
    <row r="2362" spans="1:11" ht="19" thickBot="1" x14ac:dyDescent="0.5">
      <c r="A2362" s="866"/>
      <c r="B2362" s="866"/>
      <c r="C2362" s="866"/>
      <c r="D2362" s="866"/>
      <c r="E2362" s="867"/>
      <c r="F2362" s="866"/>
      <c r="G2362" s="866"/>
      <c r="H2362" s="869" t="str">
        <f t="array" ref="H2362">IF(ISERROR(INDEX(גיליון3!$U$13:$X$27,MATCH('דיווח פרטני'!G2362,גיליון3!$T$13:$T$27,0),MATCH('דיווח פרטני'!C2362,גיליון3!$U$12:$X$12,0)))," ", INDEX(גיליון3!$U$13:$X$27,MATCH('דיווח פרטני'!G2362,גיליון3!$T$13:$T$27,0),MATCH('דיווח פרטני'!C2362,גיליון3!$U$12:$X$12,0)))</f>
        <v xml:space="preserve"> </v>
      </c>
      <c r="I2362" s="866"/>
      <c r="J2362" s="866"/>
      <c r="K2362" s="905"/>
    </row>
    <row r="2363" spans="1:11" ht="19" thickBot="1" x14ac:dyDescent="0.5">
      <c r="A2363" s="866"/>
      <c r="B2363" s="866"/>
      <c r="C2363" s="866"/>
      <c r="D2363" s="866"/>
      <c r="E2363" s="867"/>
      <c r="F2363" s="866"/>
      <c r="G2363" s="866"/>
      <c r="H2363" s="869" t="str">
        <f t="array" ref="H2363">IF(ISERROR(INDEX(גיליון3!$U$13:$X$27,MATCH('דיווח פרטני'!G2363,גיליון3!$T$13:$T$27,0),MATCH('דיווח פרטני'!C2363,גיליון3!$U$12:$X$12,0)))," ", INDEX(גיליון3!$U$13:$X$27,MATCH('דיווח פרטני'!G2363,גיליון3!$T$13:$T$27,0),MATCH('דיווח פרטני'!C2363,גיליון3!$U$12:$X$12,0)))</f>
        <v xml:space="preserve"> </v>
      </c>
      <c r="I2363" s="866"/>
      <c r="J2363" s="866"/>
      <c r="K2363" s="905"/>
    </row>
    <row r="2364" spans="1:11" ht="19" thickBot="1" x14ac:dyDescent="0.5">
      <c r="A2364" s="866"/>
      <c r="B2364" s="866"/>
      <c r="C2364" s="866"/>
      <c r="D2364" s="866"/>
      <c r="E2364" s="867"/>
      <c r="F2364" s="866"/>
      <c r="G2364" s="866"/>
      <c r="H2364" s="869" t="str">
        <f t="array" ref="H2364">IF(ISERROR(INDEX(גיליון3!$U$13:$X$27,MATCH('דיווח פרטני'!G2364,גיליון3!$T$13:$T$27,0),MATCH('דיווח פרטני'!C2364,גיליון3!$U$12:$X$12,0)))," ", INDEX(גיליון3!$U$13:$X$27,MATCH('דיווח פרטני'!G2364,גיליון3!$T$13:$T$27,0),MATCH('דיווח פרטני'!C2364,גיליון3!$U$12:$X$12,0)))</f>
        <v xml:space="preserve"> </v>
      </c>
      <c r="I2364" s="866"/>
      <c r="J2364" s="866"/>
      <c r="K2364" s="905"/>
    </row>
    <row r="2365" spans="1:11" ht="19" thickBot="1" x14ac:dyDescent="0.5">
      <c r="A2365" s="866"/>
      <c r="B2365" s="866"/>
      <c r="C2365" s="866"/>
      <c r="D2365" s="866"/>
      <c r="E2365" s="867"/>
      <c r="F2365" s="866"/>
      <c r="G2365" s="866"/>
      <c r="H2365" s="869" t="str">
        <f t="array" ref="H2365">IF(ISERROR(INDEX(גיליון3!$U$13:$X$27,MATCH('דיווח פרטני'!G2365,גיליון3!$T$13:$T$27,0),MATCH('דיווח פרטני'!C2365,גיליון3!$U$12:$X$12,0)))," ", INDEX(גיליון3!$U$13:$X$27,MATCH('דיווח פרטני'!G2365,גיליון3!$T$13:$T$27,0),MATCH('דיווח פרטני'!C2365,גיליון3!$U$12:$X$12,0)))</f>
        <v xml:space="preserve"> </v>
      </c>
      <c r="I2365" s="866"/>
      <c r="J2365" s="866"/>
      <c r="K2365" s="905"/>
    </row>
    <row r="2366" spans="1:11" ht="19" thickBot="1" x14ac:dyDescent="0.5">
      <c r="A2366" s="866"/>
      <c r="B2366" s="866"/>
      <c r="C2366" s="866"/>
      <c r="D2366" s="866"/>
      <c r="E2366" s="867"/>
      <c r="F2366" s="866"/>
      <c r="G2366" s="866"/>
      <c r="H2366" s="869" t="str">
        <f t="array" ref="H2366">IF(ISERROR(INDEX(גיליון3!$U$13:$X$27,MATCH('דיווח פרטני'!G2366,גיליון3!$T$13:$T$27,0),MATCH('דיווח פרטני'!C2366,גיליון3!$U$12:$X$12,0)))," ", INDEX(גיליון3!$U$13:$X$27,MATCH('דיווח פרטני'!G2366,גיליון3!$T$13:$T$27,0),MATCH('דיווח פרטני'!C2366,גיליון3!$U$12:$X$12,0)))</f>
        <v xml:space="preserve"> </v>
      </c>
      <c r="I2366" s="866"/>
      <c r="J2366" s="866"/>
      <c r="K2366" s="905"/>
    </row>
    <row r="2367" spans="1:11" ht="19" thickBot="1" x14ac:dyDescent="0.5">
      <c r="A2367" s="866"/>
      <c r="B2367" s="866"/>
      <c r="C2367" s="866"/>
      <c r="D2367" s="866"/>
      <c r="E2367" s="867"/>
      <c r="F2367" s="866"/>
      <c r="G2367" s="866"/>
      <c r="H2367" s="869" t="str">
        <f t="array" ref="H2367">IF(ISERROR(INDEX(גיליון3!$U$13:$X$27,MATCH('דיווח פרטני'!G2367,גיליון3!$T$13:$T$27,0),MATCH('דיווח פרטני'!C2367,גיליון3!$U$12:$X$12,0)))," ", INDEX(גיליון3!$U$13:$X$27,MATCH('דיווח פרטני'!G2367,גיליון3!$T$13:$T$27,0),MATCH('דיווח פרטני'!C2367,גיליון3!$U$12:$X$12,0)))</f>
        <v xml:space="preserve"> </v>
      </c>
      <c r="I2367" s="866"/>
      <c r="J2367" s="866"/>
      <c r="K2367" s="905"/>
    </row>
    <row r="2368" spans="1:11" ht="19" thickBot="1" x14ac:dyDescent="0.5">
      <c r="A2368" s="866"/>
      <c r="B2368" s="866"/>
      <c r="C2368" s="866"/>
      <c r="D2368" s="866"/>
      <c r="E2368" s="867"/>
      <c r="F2368" s="866"/>
      <c r="G2368" s="866"/>
      <c r="H2368" s="869" t="str">
        <f t="array" ref="H2368">IF(ISERROR(INDEX(גיליון3!$U$13:$X$27,MATCH('דיווח פרטני'!G2368,גיליון3!$T$13:$T$27,0),MATCH('דיווח פרטני'!C2368,גיליון3!$U$12:$X$12,0)))," ", INDEX(גיליון3!$U$13:$X$27,MATCH('דיווח פרטני'!G2368,גיליון3!$T$13:$T$27,0),MATCH('דיווח פרטני'!C2368,גיליון3!$U$12:$X$12,0)))</f>
        <v xml:space="preserve"> </v>
      </c>
      <c r="I2368" s="866"/>
      <c r="J2368" s="866"/>
      <c r="K2368" s="905"/>
    </row>
    <row r="2369" spans="1:11" ht="19" thickBot="1" x14ac:dyDescent="0.5">
      <c r="A2369" s="866"/>
      <c r="B2369" s="866"/>
      <c r="C2369" s="866"/>
      <c r="D2369" s="866"/>
      <c r="E2369" s="867"/>
      <c r="F2369" s="866"/>
      <c r="G2369" s="866"/>
      <c r="H2369" s="869" t="str">
        <f t="array" ref="H2369">IF(ISERROR(INDEX(גיליון3!$U$13:$X$27,MATCH('דיווח פרטני'!G2369,גיליון3!$T$13:$T$27,0),MATCH('דיווח פרטני'!C2369,גיליון3!$U$12:$X$12,0)))," ", INDEX(גיליון3!$U$13:$X$27,MATCH('דיווח פרטני'!G2369,גיליון3!$T$13:$T$27,0),MATCH('דיווח פרטני'!C2369,גיליון3!$U$12:$X$12,0)))</f>
        <v xml:space="preserve"> </v>
      </c>
      <c r="I2369" s="866"/>
      <c r="J2369" s="866"/>
      <c r="K2369" s="905"/>
    </row>
    <row r="2370" spans="1:11" ht="19" thickBot="1" x14ac:dyDescent="0.5">
      <c r="A2370" s="866"/>
      <c r="B2370" s="866"/>
      <c r="C2370" s="866"/>
      <c r="D2370" s="866"/>
      <c r="E2370" s="867"/>
      <c r="F2370" s="866"/>
      <c r="G2370" s="866"/>
      <c r="H2370" s="869" t="str">
        <f t="array" ref="H2370">IF(ISERROR(INDEX(גיליון3!$U$13:$X$27,MATCH('דיווח פרטני'!G2370,גיליון3!$T$13:$T$27,0),MATCH('דיווח פרטני'!C2370,גיליון3!$U$12:$X$12,0)))," ", INDEX(גיליון3!$U$13:$X$27,MATCH('דיווח פרטני'!G2370,גיליון3!$T$13:$T$27,0),MATCH('דיווח פרטני'!C2370,גיליון3!$U$12:$X$12,0)))</f>
        <v xml:space="preserve"> </v>
      </c>
      <c r="I2370" s="866"/>
      <c r="J2370" s="866"/>
      <c r="K2370" s="905"/>
    </row>
    <row r="2371" spans="1:11" ht="19" thickBot="1" x14ac:dyDescent="0.5">
      <c r="A2371" s="866"/>
      <c r="B2371" s="866"/>
      <c r="C2371" s="866"/>
      <c r="D2371" s="866"/>
      <c r="E2371" s="867"/>
      <c r="F2371" s="866"/>
      <c r="G2371" s="866"/>
      <c r="H2371" s="869" t="str">
        <f t="array" ref="H2371">IF(ISERROR(INDEX(גיליון3!$U$13:$X$27,MATCH('דיווח פרטני'!G2371,גיליון3!$T$13:$T$27,0),MATCH('דיווח פרטני'!C2371,גיליון3!$U$12:$X$12,0)))," ", INDEX(גיליון3!$U$13:$X$27,MATCH('דיווח פרטני'!G2371,גיליון3!$T$13:$T$27,0),MATCH('דיווח פרטני'!C2371,גיליון3!$U$12:$X$12,0)))</f>
        <v xml:space="preserve"> </v>
      </c>
      <c r="I2371" s="866"/>
      <c r="J2371" s="866"/>
      <c r="K2371" s="905"/>
    </row>
    <row r="2372" spans="1:11" ht="19" thickBot="1" x14ac:dyDescent="0.5">
      <c r="A2372" s="866"/>
      <c r="B2372" s="866"/>
      <c r="C2372" s="866"/>
      <c r="D2372" s="866"/>
      <c r="E2372" s="867"/>
      <c r="F2372" s="866"/>
      <c r="G2372" s="866"/>
      <c r="H2372" s="869" t="str">
        <f t="array" ref="H2372">IF(ISERROR(INDEX(גיליון3!$U$13:$X$27,MATCH('דיווח פרטני'!G2372,גיליון3!$T$13:$T$27,0),MATCH('דיווח פרטני'!C2372,גיליון3!$U$12:$X$12,0)))," ", INDEX(גיליון3!$U$13:$X$27,MATCH('דיווח פרטני'!G2372,גיליון3!$T$13:$T$27,0),MATCH('דיווח פרטני'!C2372,גיליון3!$U$12:$X$12,0)))</f>
        <v xml:space="preserve"> </v>
      </c>
      <c r="I2372" s="866"/>
      <c r="J2372" s="866"/>
      <c r="K2372" s="905"/>
    </row>
    <row r="2373" spans="1:11" ht="19" thickBot="1" x14ac:dyDescent="0.5">
      <c r="A2373" s="866"/>
      <c r="B2373" s="866"/>
      <c r="C2373" s="866"/>
      <c r="D2373" s="866"/>
      <c r="E2373" s="867"/>
      <c r="F2373" s="866"/>
      <c r="G2373" s="866"/>
      <c r="H2373" s="869" t="str">
        <f t="array" ref="H2373">IF(ISERROR(INDEX(גיליון3!$U$13:$X$27,MATCH('דיווח פרטני'!G2373,גיליון3!$T$13:$T$27,0),MATCH('דיווח פרטני'!C2373,גיליון3!$U$12:$X$12,0)))," ", INDEX(גיליון3!$U$13:$X$27,MATCH('דיווח פרטני'!G2373,גיליון3!$T$13:$T$27,0),MATCH('דיווח פרטני'!C2373,גיליון3!$U$12:$X$12,0)))</f>
        <v xml:space="preserve"> </v>
      </c>
      <c r="I2373" s="866"/>
      <c r="J2373" s="866"/>
      <c r="K2373" s="905"/>
    </row>
    <row r="2374" spans="1:11" ht="19" thickBot="1" x14ac:dyDescent="0.5">
      <c r="A2374" s="866"/>
      <c r="B2374" s="866"/>
      <c r="C2374" s="866"/>
      <c r="D2374" s="866"/>
      <c r="E2374" s="867"/>
      <c r="F2374" s="866"/>
      <c r="G2374" s="866"/>
      <c r="H2374" s="869" t="str">
        <f t="array" ref="H2374">IF(ISERROR(INDEX(גיליון3!$U$13:$X$27,MATCH('דיווח פרטני'!G2374,גיליון3!$T$13:$T$27,0),MATCH('דיווח פרטני'!C2374,גיליון3!$U$12:$X$12,0)))," ", INDEX(גיליון3!$U$13:$X$27,MATCH('דיווח פרטני'!G2374,גיליון3!$T$13:$T$27,0),MATCH('דיווח פרטני'!C2374,גיליון3!$U$12:$X$12,0)))</f>
        <v xml:space="preserve"> </v>
      </c>
      <c r="I2374" s="866"/>
      <c r="J2374" s="866"/>
      <c r="K2374" s="905"/>
    </row>
    <row r="2375" spans="1:11" ht="19" thickBot="1" x14ac:dyDescent="0.5">
      <c r="A2375" s="866"/>
      <c r="B2375" s="866"/>
      <c r="C2375" s="866"/>
      <c r="D2375" s="866"/>
      <c r="E2375" s="867"/>
      <c r="F2375" s="866"/>
      <c r="G2375" s="866"/>
      <c r="H2375" s="869" t="str">
        <f t="array" ref="H2375">IF(ISERROR(INDEX(גיליון3!$U$13:$X$27,MATCH('דיווח פרטני'!G2375,גיליון3!$T$13:$T$27,0),MATCH('דיווח פרטני'!C2375,גיליון3!$U$12:$X$12,0)))," ", INDEX(גיליון3!$U$13:$X$27,MATCH('דיווח פרטני'!G2375,גיליון3!$T$13:$T$27,0),MATCH('דיווח פרטני'!C2375,גיליון3!$U$12:$X$12,0)))</f>
        <v xml:space="preserve"> </v>
      </c>
      <c r="I2375" s="866"/>
      <c r="J2375" s="866"/>
      <c r="K2375" s="905"/>
    </row>
    <row r="2376" spans="1:11" ht="19" thickBot="1" x14ac:dyDescent="0.5">
      <c r="A2376" s="866"/>
      <c r="B2376" s="866"/>
      <c r="C2376" s="866"/>
      <c r="D2376" s="866"/>
      <c r="E2376" s="867"/>
      <c r="F2376" s="866"/>
      <c r="G2376" s="866"/>
      <c r="H2376" s="869" t="str">
        <f t="array" ref="H2376">IF(ISERROR(INDEX(גיליון3!$U$13:$X$27,MATCH('דיווח פרטני'!G2376,גיליון3!$T$13:$T$27,0),MATCH('דיווח פרטני'!C2376,גיליון3!$U$12:$X$12,0)))," ", INDEX(גיליון3!$U$13:$X$27,MATCH('דיווח פרטני'!G2376,גיליון3!$T$13:$T$27,0),MATCH('דיווח פרטני'!C2376,גיליון3!$U$12:$X$12,0)))</f>
        <v xml:space="preserve"> </v>
      </c>
      <c r="I2376" s="866"/>
      <c r="J2376" s="866"/>
      <c r="K2376" s="905"/>
    </row>
    <row r="2377" spans="1:11" ht="19" thickBot="1" x14ac:dyDescent="0.5">
      <c r="A2377" s="866"/>
      <c r="B2377" s="866"/>
      <c r="C2377" s="866"/>
      <c r="D2377" s="866"/>
      <c r="E2377" s="867"/>
      <c r="F2377" s="866"/>
      <c r="G2377" s="866"/>
      <c r="H2377" s="869" t="str">
        <f t="array" ref="H2377">IF(ISERROR(INDEX(גיליון3!$U$13:$X$27,MATCH('דיווח פרטני'!G2377,גיליון3!$T$13:$T$27,0),MATCH('דיווח פרטני'!C2377,גיליון3!$U$12:$X$12,0)))," ", INDEX(גיליון3!$U$13:$X$27,MATCH('דיווח פרטני'!G2377,גיליון3!$T$13:$T$27,0),MATCH('דיווח פרטני'!C2377,גיליון3!$U$12:$X$12,0)))</f>
        <v xml:space="preserve"> </v>
      </c>
      <c r="I2377" s="866"/>
      <c r="J2377" s="866"/>
      <c r="K2377" s="905"/>
    </row>
    <row r="2378" spans="1:11" ht="19" thickBot="1" x14ac:dyDescent="0.5">
      <c r="A2378" s="866"/>
      <c r="B2378" s="866"/>
      <c r="C2378" s="866"/>
      <c r="D2378" s="866"/>
      <c r="E2378" s="867"/>
      <c r="F2378" s="866"/>
      <c r="G2378" s="866"/>
      <c r="H2378" s="869" t="str">
        <f t="array" ref="H2378">IF(ISERROR(INDEX(גיליון3!$U$13:$X$27,MATCH('דיווח פרטני'!G2378,גיליון3!$T$13:$T$27,0),MATCH('דיווח פרטני'!C2378,גיליון3!$U$12:$X$12,0)))," ", INDEX(גיליון3!$U$13:$X$27,MATCH('דיווח פרטני'!G2378,גיליון3!$T$13:$T$27,0),MATCH('דיווח פרטני'!C2378,גיליון3!$U$12:$X$12,0)))</f>
        <v xml:space="preserve"> </v>
      </c>
      <c r="I2378" s="866"/>
      <c r="J2378" s="866"/>
      <c r="K2378" s="905"/>
    </row>
    <row r="2379" spans="1:11" ht="19" thickBot="1" x14ac:dyDescent="0.5">
      <c r="A2379" s="866"/>
      <c r="B2379" s="866"/>
      <c r="C2379" s="866"/>
      <c r="D2379" s="866"/>
      <c r="E2379" s="867"/>
      <c r="F2379" s="866"/>
      <c r="G2379" s="866"/>
      <c r="H2379" s="869" t="str">
        <f t="array" ref="H2379">IF(ISERROR(INDEX(גיליון3!$U$13:$X$27,MATCH('דיווח פרטני'!G2379,גיליון3!$T$13:$T$27,0),MATCH('דיווח פרטני'!C2379,גיליון3!$U$12:$X$12,0)))," ", INDEX(גיליון3!$U$13:$X$27,MATCH('דיווח פרטני'!G2379,גיליון3!$T$13:$T$27,0),MATCH('דיווח פרטני'!C2379,גיליון3!$U$12:$X$12,0)))</f>
        <v xml:space="preserve"> </v>
      </c>
      <c r="I2379" s="866"/>
      <c r="J2379" s="866"/>
      <c r="K2379" s="905"/>
    </row>
    <row r="2380" spans="1:11" ht="19" thickBot="1" x14ac:dyDescent="0.5">
      <c r="A2380" s="866"/>
      <c r="B2380" s="866"/>
      <c r="C2380" s="866"/>
      <c r="D2380" s="866"/>
      <c r="E2380" s="867"/>
      <c r="F2380" s="866"/>
      <c r="G2380" s="866"/>
      <c r="H2380" s="869" t="str">
        <f t="array" ref="H2380">IF(ISERROR(INDEX(גיליון3!$U$13:$X$27,MATCH('דיווח פרטני'!G2380,גיליון3!$T$13:$T$27,0),MATCH('דיווח פרטני'!C2380,גיליון3!$U$12:$X$12,0)))," ", INDEX(גיליון3!$U$13:$X$27,MATCH('דיווח פרטני'!G2380,גיליון3!$T$13:$T$27,0),MATCH('דיווח פרטני'!C2380,גיליון3!$U$12:$X$12,0)))</f>
        <v xml:space="preserve"> </v>
      </c>
      <c r="I2380" s="866"/>
      <c r="J2380" s="866"/>
      <c r="K2380" s="905"/>
    </row>
    <row r="2381" spans="1:11" ht="19" thickBot="1" x14ac:dyDescent="0.5">
      <c r="A2381" s="866"/>
      <c r="B2381" s="866"/>
      <c r="C2381" s="866"/>
      <c r="D2381" s="866"/>
      <c r="E2381" s="867"/>
      <c r="F2381" s="866"/>
      <c r="G2381" s="866"/>
      <c r="H2381" s="869" t="str">
        <f t="array" ref="H2381">IF(ISERROR(INDEX(גיליון3!$U$13:$X$27,MATCH('דיווח פרטני'!G2381,גיליון3!$T$13:$T$27,0),MATCH('דיווח פרטני'!C2381,גיליון3!$U$12:$X$12,0)))," ", INDEX(גיליון3!$U$13:$X$27,MATCH('דיווח פרטני'!G2381,גיליון3!$T$13:$T$27,0),MATCH('דיווח פרטני'!C2381,גיליון3!$U$12:$X$12,0)))</f>
        <v xml:space="preserve"> </v>
      </c>
      <c r="I2381" s="866"/>
      <c r="J2381" s="866"/>
      <c r="K2381" s="905"/>
    </row>
    <row r="2382" spans="1:11" ht="19" thickBot="1" x14ac:dyDescent="0.5">
      <c r="A2382" s="866"/>
      <c r="B2382" s="866"/>
      <c r="C2382" s="866"/>
      <c r="D2382" s="866"/>
      <c r="E2382" s="867"/>
      <c r="F2382" s="866"/>
      <c r="G2382" s="866"/>
      <c r="H2382" s="869" t="str">
        <f t="array" ref="H2382">IF(ISERROR(INDEX(גיליון3!$U$13:$X$27,MATCH('דיווח פרטני'!G2382,גיליון3!$T$13:$T$27,0),MATCH('דיווח פרטני'!C2382,גיליון3!$U$12:$X$12,0)))," ", INDEX(גיליון3!$U$13:$X$27,MATCH('דיווח פרטני'!G2382,גיליון3!$T$13:$T$27,0),MATCH('דיווח פרטני'!C2382,גיליון3!$U$12:$X$12,0)))</f>
        <v xml:space="preserve"> </v>
      </c>
      <c r="I2382" s="866"/>
      <c r="J2382" s="866"/>
      <c r="K2382" s="905"/>
    </row>
    <row r="2383" spans="1:11" ht="19" thickBot="1" x14ac:dyDescent="0.5">
      <c r="A2383" s="866"/>
      <c r="B2383" s="866"/>
      <c r="C2383" s="866"/>
      <c r="D2383" s="866"/>
      <c r="E2383" s="867"/>
      <c r="F2383" s="866"/>
      <c r="G2383" s="866"/>
      <c r="H2383" s="869" t="str">
        <f t="array" ref="H2383">IF(ISERROR(INDEX(גיליון3!$U$13:$X$27,MATCH('דיווח פרטני'!G2383,גיליון3!$T$13:$T$27,0),MATCH('דיווח פרטני'!C2383,גיליון3!$U$12:$X$12,0)))," ", INDEX(גיליון3!$U$13:$X$27,MATCH('דיווח פרטני'!G2383,גיליון3!$T$13:$T$27,0),MATCH('דיווח פרטני'!C2383,גיליון3!$U$12:$X$12,0)))</f>
        <v xml:space="preserve"> </v>
      </c>
      <c r="I2383" s="866"/>
      <c r="J2383" s="866"/>
      <c r="K2383" s="905"/>
    </row>
    <row r="2384" spans="1:11" ht="19" thickBot="1" x14ac:dyDescent="0.5">
      <c r="A2384" s="866"/>
      <c r="B2384" s="866"/>
      <c r="C2384" s="866"/>
      <c r="D2384" s="866"/>
      <c r="E2384" s="867"/>
      <c r="F2384" s="866"/>
      <c r="G2384" s="866"/>
      <c r="H2384" s="869" t="str">
        <f t="array" ref="H2384">IF(ISERROR(INDEX(גיליון3!$U$13:$X$27,MATCH('דיווח פרטני'!G2384,גיליון3!$T$13:$T$27,0),MATCH('דיווח פרטני'!C2384,גיליון3!$U$12:$X$12,0)))," ", INDEX(גיליון3!$U$13:$X$27,MATCH('דיווח פרטני'!G2384,גיליון3!$T$13:$T$27,0),MATCH('דיווח פרטני'!C2384,גיליון3!$U$12:$X$12,0)))</f>
        <v xml:space="preserve"> </v>
      </c>
      <c r="I2384" s="866"/>
      <c r="J2384" s="866"/>
      <c r="K2384" s="905"/>
    </row>
    <row r="2385" spans="1:11" ht="19" thickBot="1" x14ac:dyDescent="0.5">
      <c r="A2385" s="866"/>
      <c r="B2385" s="866"/>
      <c r="C2385" s="866"/>
      <c r="D2385" s="866"/>
      <c r="E2385" s="867"/>
      <c r="F2385" s="866"/>
      <c r="G2385" s="866"/>
      <c r="H2385" s="869" t="str">
        <f t="array" ref="H2385">IF(ISERROR(INDEX(גיליון3!$U$13:$X$27,MATCH('דיווח פרטני'!G2385,גיליון3!$T$13:$T$27,0),MATCH('דיווח פרטני'!C2385,גיליון3!$U$12:$X$12,0)))," ", INDEX(גיליון3!$U$13:$X$27,MATCH('דיווח פרטני'!G2385,גיליון3!$T$13:$T$27,0),MATCH('דיווח פרטני'!C2385,גיליון3!$U$12:$X$12,0)))</f>
        <v xml:space="preserve"> </v>
      </c>
      <c r="I2385" s="866"/>
      <c r="J2385" s="866"/>
      <c r="K2385" s="905"/>
    </row>
    <row r="2386" spans="1:11" ht="19" thickBot="1" x14ac:dyDescent="0.5">
      <c r="A2386" s="866"/>
      <c r="B2386" s="866"/>
      <c r="C2386" s="866"/>
      <c r="D2386" s="866"/>
      <c r="E2386" s="867"/>
      <c r="F2386" s="866"/>
      <c r="G2386" s="866"/>
      <c r="H2386" s="869" t="str">
        <f t="array" ref="H2386">IF(ISERROR(INDEX(גיליון3!$U$13:$X$27,MATCH('דיווח פרטני'!G2386,גיליון3!$T$13:$T$27,0),MATCH('דיווח פרטני'!C2386,גיליון3!$U$12:$X$12,0)))," ", INDEX(גיליון3!$U$13:$X$27,MATCH('דיווח פרטני'!G2386,גיליון3!$T$13:$T$27,0),MATCH('דיווח פרטני'!C2386,גיליון3!$U$12:$X$12,0)))</f>
        <v xml:space="preserve"> </v>
      </c>
      <c r="I2386" s="866"/>
      <c r="J2386" s="866"/>
      <c r="K2386" s="905"/>
    </row>
    <row r="2387" spans="1:11" ht="19" thickBot="1" x14ac:dyDescent="0.5">
      <c r="A2387" s="866"/>
      <c r="B2387" s="866"/>
      <c r="C2387" s="866"/>
      <c r="D2387" s="866"/>
      <c r="E2387" s="867"/>
      <c r="F2387" s="866"/>
      <c r="G2387" s="866"/>
      <c r="H2387" s="869" t="str">
        <f t="array" ref="H2387">IF(ISERROR(INDEX(גיליון3!$U$13:$X$27,MATCH('דיווח פרטני'!G2387,גיליון3!$T$13:$T$27,0),MATCH('דיווח פרטני'!C2387,גיליון3!$U$12:$X$12,0)))," ", INDEX(גיליון3!$U$13:$X$27,MATCH('דיווח פרטני'!G2387,גיליון3!$T$13:$T$27,0),MATCH('דיווח פרטני'!C2387,גיליון3!$U$12:$X$12,0)))</f>
        <v xml:space="preserve"> </v>
      </c>
      <c r="I2387" s="866"/>
      <c r="J2387" s="866"/>
      <c r="K2387" s="905"/>
    </row>
    <row r="2388" spans="1:11" ht="19" thickBot="1" x14ac:dyDescent="0.5">
      <c r="A2388" s="866"/>
      <c r="B2388" s="866"/>
      <c r="C2388" s="866"/>
      <c r="D2388" s="866"/>
      <c r="E2388" s="867"/>
      <c r="F2388" s="866"/>
      <c r="G2388" s="866"/>
      <c r="H2388" s="869" t="str">
        <f t="array" ref="H2388">IF(ISERROR(INDEX(גיליון3!$U$13:$X$27,MATCH('דיווח פרטני'!G2388,גיליון3!$T$13:$T$27,0),MATCH('דיווח פרטני'!C2388,גיליון3!$U$12:$X$12,0)))," ", INDEX(גיליון3!$U$13:$X$27,MATCH('דיווח פרטני'!G2388,גיליון3!$T$13:$T$27,0),MATCH('דיווח פרטני'!C2388,גיליון3!$U$12:$X$12,0)))</f>
        <v xml:space="preserve"> </v>
      </c>
      <c r="I2388" s="866"/>
      <c r="J2388" s="866"/>
      <c r="K2388" s="905"/>
    </row>
    <row r="2389" spans="1:11" ht="19" thickBot="1" x14ac:dyDescent="0.5">
      <c r="A2389" s="866"/>
      <c r="B2389" s="866"/>
      <c r="C2389" s="866"/>
      <c r="D2389" s="866"/>
      <c r="E2389" s="867"/>
      <c r="F2389" s="866"/>
      <c r="G2389" s="866"/>
      <c r="H2389" s="869" t="str">
        <f t="array" ref="H2389">IF(ISERROR(INDEX(גיליון3!$U$13:$X$27,MATCH('דיווח פרטני'!G2389,גיליון3!$T$13:$T$27,0),MATCH('דיווח פרטני'!C2389,גיליון3!$U$12:$X$12,0)))," ", INDEX(גיליון3!$U$13:$X$27,MATCH('דיווח פרטני'!G2389,גיליון3!$T$13:$T$27,0),MATCH('דיווח פרטני'!C2389,גיליון3!$U$12:$X$12,0)))</f>
        <v xml:space="preserve"> </v>
      </c>
      <c r="I2389" s="866"/>
      <c r="J2389" s="866"/>
      <c r="K2389" s="905"/>
    </row>
    <row r="2390" spans="1:11" ht="19" thickBot="1" x14ac:dyDescent="0.5">
      <c r="A2390" s="866"/>
      <c r="B2390" s="866"/>
      <c r="C2390" s="866"/>
      <c r="D2390" s="866"/>
      <c r="E2390" s="867"/>
      <c r="F2390" s="866"/>
      <c r="G2390" s="866"/>
      <c r="H2390" s="869" t="str">
        <f t="array" ref="H2390">IF(ISERROR(INDEX(גיליון3!$U$13:$X$27,MATCH('דיווח פרטני'!G2390,גיליון3!$T$13:$T$27,0),MATCH('דיווח פרטני'!C2390,גיליון3!$U$12:$X$12,0)))," ", INDEX(גיליון3!$U$13:$X$27,MATCH('דיווח פרטני'!G2390,גיליון3!$T$13:$T$27,0),MATCH('דיווח פרטני'!C2390,גיליון3!$U$12:$X$12,0)))</f>
        <v xml:space="preserve"> </v>
      </c>
      <c r="I2390" s="866"/>
      <c r="J2390" s="866"/>
      <c r="K2390" s="905"/>
    </row>
    <row r="2391" spans="1:11" ht="19" thickBot="1" x14ac:dyDescent="0.5">
      <c r="A2391" s="866"/>
      <c r="B2391" s="866"/>
      <c r="C2391" s="866"/>
      <c r="D2391" s="866"/>
      <c r="E2391" s="867"/>
      <c r="F2391" s="866"/>
      <c r="G2391" s="866"/>
      <c r="H2391" s="869" t="str">
        <f t="array" ref="H2391">IF(ISERROR(INDEX(גיליון3!$U$13:$X$27,MATCH('דיווח פרטני'!G2391,גיליון3!$T$13:$T$27,0),MATCH('דיווח פרטני'!C2391,גיליון3!$U$12:$X$12,0)))," ", INDEX(גיליון3!$U$13:$X$27,MATCH('דיווח פרטני'!G2391,גיליון3!$T$13:$T$27,0),MATCH('דיווח פרטני'!C2391,גיליון3!$U$12:$X$12,0)))</f>
        <v xml:space="preserve"> </v>
      </c>
      <c r="I2391" s="866"/>
      <c r="J2391" s="866"/>
      <c r="K2391" s="905"/>
    </row>
    <row r="2392" spans="1:11" ht="19" thickBot="1" x14ac:dyDescent="0.5">
      <c r="A2392" s="866"/>
      <c r="B2392" s="866"/>
      <c r="C2392" s="866"/>
      <c r="D2392" s="866"/>
      <c r="E2392" s="867"/>
      <c r="F2392" s="866"/>
      <c r="G2392" s="866"/>
      <c r="H2392" s="869" t="str">
        <f t="array" ref="H2392">IF(ISERROR(INDEX(גיליון3!$U$13:$X$27,MATCH('דיווח פרטני'!G2392,גיליון3!$T$13:$T$27,0),MATCH('דיווח פרטני'!C2392,גיליון3!$U$12:$X$12,0)))," ", INDEX(גיליון3!$U$13:$X$27,MATCH('דיווח פרטני'!G2392,גיליון3!$T$13:$T$27,0),MATCH('דיווח פרטני'!C2392,גיליון3!$U$12:$X$12,0)))</f>
        <v xml:space="preserve"> </v>
      </c>
      <c r="I2392" s="866"/>
      <c r="J2392" s="866"/>
      <c r="K2392" s="905"/>
    </row>
    <row r="2393" spans="1:11" ht="19" thickBot="1" x14ac:dyDescent="0.5">
      <c r="A2393" s="866"/>
      <c r="B2393" s="866"/>
      <c r="C2393" s="866"/>
      <c r="D2393" s="866"/>
      <c r="E2393" s="867"/>
      <c r="F2393" s="866"/>
      <c r="G2393" s="866"/>
      <c r="H2393" s="869" t="str">
        <f t="array" ref="H2393">IF(ISERROR(INDEX(גיליון3!$U$13:$X$27,MATCH('דיווח פרטני'!G2393,גיליון3!$T$13:$T$27,0),MATCH('דיווח פרטני'!C2393,גיליון3!$U$12:$X$12,0)))," ", INDEX(גיליון3!$U$13:$X$27,MATCH('דיווח פרטני'!G2393,גיליון3!$T$13:$T$27,0),MATCH('דיווח פרטני'!C2393,גיליון3!$U$12:$X$12,0)))</f>
        <v xml:space="preserve"> </v>
      </c>
      <c r="I2393" s="866"/>
      <c r="J2393" s="866"/>
      <c r="K2393" s="905"/>
    </row>
    <row r="2394" spans="1:11" ht="19" thickBot="1" x14ac:dyDescent="0.5">
      <c r="A2394" s="866"/>
      <c r="B2394" s="866"/>
      <c r="C2394" s="866"/>
      <c r="D2394" s="866"/>
      <c r="E2394" s="867"/>
      <c r="F2394" s="866"/>
      <c r="G2394" s="866"/>
      <c r="H2394" s="869" t="str">
        <f t="array" ref="H2394">IF(ISERROR(INDEX(גיליון3!$U$13:$X$27,MATCH('דיווח פרטני'!G2394,גיליון3!$T$13:$T$27,0),MATCH('דיווח פרטני'!C2394,גיליון3!$U$12:$X$12,0)))," ", INDEX(גיליון3!$U$13:$X$27,MATCH('דיווח פרטני'!G2394,גיליון3!$T$13:$T$27,0),MATCH('דיווח פרטני'!C2394,גיליון3!$U$12:$X$12,0)))</f>
        <v xml:space="preserve"> </v>
      </c>
      <c r="I2394" s="866"/>
      <c r="J2394" s="866"/>
      <c r="K2394" s="905"/>
    </row>
    <row r="2395" spans="1:11" ht="19" thickBot="1" x14ac:dyDescent="0.5">
      <c r="A2395" s="866"/>
      <c r="B2395" s="866"/>
      <c r="C2395" s="866"/>
      <c r="D2395" s="866"/>
      <c r="E2395" s="867"/>
      <c r="F2395" s="866"/>
      <c r="G2395" s="866"/>
      <c r="H2395" s="869" t="str">
        <f t="array" ref="H2395">IF(ISERROR(INDEX(גיליון3!$U$13:$X$27,MATCH('דיווח פרטני'!G2395,גיליון3!$T$13:$T$27,0),MATCH('דיווח פרטני'!C2395,גיליון3!$U$12:$X$12,0)))," ", INDEX(גיליון3!$U$13:$X$27,MATCH('דיווח פרטני'!G2395,גיליון3!$T$13:$T$27,0),MATCH('דיווח פרטני'!C2395,גיליון3!$U$12:$X$12,0)))</f>
        <v xml:space="preserve"> </v>
      </c>
      <c r="I2395" s="866"/>
      <c r="J2395" s="866"/>
      <c r="K2395" s="905"/>
    </row>
    <row r="2396" spans="1:11" ht="19" thickBot="1" x14ac:dyDescent="0.5">
      <c r="A2396" s="866"/>
      <c r="B2396" s="866"/>
      <c r="C2396" s="866"/>
      <c r="D2396" s="866"/>
      <c r="E2396" s="867"/>
      <c r="F2396" s="866"/>
      <c r="G2396" s="866"/>
      <c r="H2396" s="869" t="str">
        <f t="array" ref="H2396">IF(ISERROR(INDEX(גיליון3!$U$13:$X$27,MATCH('דיווח פרטני'!G2396,גיליון3!$T$13:$T$27,0),MATCH('דיווח פרטני'!C2396,גיליון3!$U$12:$X$12,0)))," ", INDEX(גיליון3!$U$13:$X$27,MATCH('דיווח פרטני'!G2396,גיליון3!$T$13:$T$27,0),MATCH('דיווח פרטני'!C2396,גיליון3!$U$12:$X$12,0)))</f>
        <v xml:space="preserve"> </v>
      </c>
      <c r="I2396" s="866"/>
      <c r="J2396" s="866"/>
      <c r="K2396" s="905"/>
    </row>
    <row r="2397" spans="1:11" ht="19" thickBot="1" x14ac:dyDescent="0.5">
      <c r="A2397" s="866"/>
      <c r="B2397" s="866"/>
      <c r="C2397" s="866"/>
      <c r="D2397" s="866"/>
      <c r="E2397" s="867"/>
      <c r="F2397" s="866"/>
      <c r="G2397" s="866"/>
      <c r="H2397" s="869" t="str">
        <f t="array" ref="H2397">IF(ISERROR(INDEX(גיליון3!$U$13:$X$27,MATCH('דיווח פרטני'!G2397,גיליון3!$T$13:$T$27,0),MATCH('דיווח פרטני'!C2397,גיליון3!$U$12:$X$12,0)))," ", INDEX(גיליון3!$U$13:$X$27,MATCH('דיווח פרטני'!G2397,גיליון3!$T$13:$T$27,0),MATCH('דיווח פרטני'!C2397,גיליון3!$U$12:$X$12,0)))</f>
        <v xml:space="preserve"> </v>
      </c>
      <c r="I2397" s="866"/>
      <c r="J2397" s="866"/>
      <c r="K2397" s="905"/>
    </row>
    <row r="2398" spans="1:11" ht="19" thickBot="1" x14ac:dyDescent="0.5">
      <c r="A2398" s="866"/>
      <c r="B2398" s="866"/>
      <c r="C2398" s="866"/>
      <c r="D2398" s="866"/>
      <c r="E2398" s="867"/>
      <c r="F2398" s="866"/>
      <c r="G2398" s="866"/>
      <c r="H2398" s="869" t="str">
        <f t="array" ref="H2398">IF(ISERROR(INDEX(גיליון3!$U$13:$X$27,MATCH('דיווח פרטני'!G2398,גיליון3!$T$13:$T$27,0),MATCH('דיווח פרטני'!C2398,גיליון3!$U$12:$X$12,0)))," ", INDEX(גיליון3!$U$13:$X$27,MATCH('דיווח פרטני'!G2398,גיליון3!$T$13:$T$27,0),MATCH('דיווח פרטני'!C2398,גיליון3!$U$12:$X$12,0)))</f>
        <v xml:space="preserve"> </v>
      </c>
      <c r="I2398" s="866"/>
      <c r="J2398" s="866"/>
      <c r="K2398" s="905"/>
    </row>
    <row r="2399" spans="1:11" ht="19" thickBot="1" x14ac:dyDescent="0.5">
      <c r="A2399" s="866"/>
      <c r="B2399" s="866"/>
      <c r="C2399" s="866"/>
      <c r="D2399" s="866"/>
      <c r="E2399" s="867"/>
      <c r="F2399" s="866"/>
      <c r="G2399" s="866"/>
      <c r="H2399" s="869" t="str">
        <f t="array" ref="H2399">IF(ISERROR(INDEX(גיליון3!$U$13:$X$27,MATCH('דיווח פרטני'!G2399,גיליון3!$T$13:$T$27,0),MATCH('דיווח פרטני'!C2399,גיליון3!$U$12:$X$12,0)))," ", INDEX(גיליון3!$U$13:$X$27,MATCH('דיווח פרטני'!G2399,גיליון3!$T$13:$T$27,0),MATCH('דיווח פרטני'!C2399,גיליון3!$U$12:$X$12,0)))</f>
        <v xml:space="preserve"> </v>
      </c>
      <c r="I2399" s="866"/>
      <c r="J2399" s="866"/>
      <c r="K2399" s="905"/>
    </row>
    <row r="2400" spans="1:11" ht="19" thickBot="1" x14ac:dyDescent="0.5">
      <c r="A2400" s="866"/>
      <c r="B2400" s="866"/>
      <c r="C2400" s="866"/>
      <c r="D2400" s="866"/>
      <c r="E2400" s="867"/>
      <c r="F2400" s="866"/>
      <c r="G2400" s="866"/>
      <c r="H2400" s="869" t="str">
        <f t="array" ref="H2400">IF(ISERROR(INDEX(גיליון3!$U$13:$X$27,MATCH('דיווח פרטני'!G2400,גיליון3!$T$13:$T$27,0),MATCH('דיווח פרטני'!C2400,גיליון3!$U$12:$X$12,0)))," ", INDEX(גיליון3!$U$13:$X$27,MATCH('דיווח פרטני'!G2400,גיליון3!$T$13:$T$27,0),MATCH('דיווח פרטני'!C2400,גיליון3!$U$12:$X$12,0)))</f>
        <v xml:space="preserve"> </v>
      </c>
      <c r="I2400" s="866"/>
      <c r="J2400" s="866"/>
      <c r="K2400" s="905"/>
    </row>
    <row r="2401" spans="1:11" ht="19" thickBot="1" x14ac:dyDescent="0.5">
      <c r="A2401" s="866"/>
      <c r="B2401" s="866"/>
      <c r="C2401" s="866"/>
      <c r="D2401" s="866"/>
      <c r="E2401" s="867"/>
      <c r="F2401" s="866"/>
      <c r="G2401" s="866"/>
      <c r="H2401" s="869" t="str">
        <f t="array" ref="H2401">IF(ISERROR(INDEX(גיליון3!$U$13:$X$27,MATCH('דיווח פרטני'!G2401,גיליון3!$T$13:$T$27,0),MATCH('דיווח פרטני'!C2401,גיליון3!$U$12:$X$12,0)))," ", INDEX(גיליון3!$U$13:$X$27,MATCH('דיווח פרטני'!G2401,גיליון3!$T$13:$T$27,0),MATCH('דיווח פרטני'!C2401,גיליון3!$U$12:$X$12,0)))</f>
        <v xml:space="preserve"> </v>
      </c>
      <c r="I2401" s="866"/>
      <c r="J2401" s="866"/>
      <c r="K2401" s="905"/>
    </row>
    <row r="2402" spans="1:11" ht="19" thickBot="1" x14ac:dyDescent="0.5">
      <c r="A2402" s="866"/>
      <c r="B2402" s="866"/>
      <c r="C2402" s="866"/>
      <c r="D2402" s="866"/>
      <c r="E2402" s="867"/>
      <c r="F2402" s="866"/>
      <c r="G2402" s="866"/>
      <c r="H2402" s="869" t="str">
        <f t="array" ref="H2402">IF(ISERROR(INDEX(גיליון3!$U$13:$X$27,MATCH('דיווח פרטני'!G2402,גיליון3!$T$13:$T$27,0),MATCH('דיווח פרטני'!C2402,גיליון3!$U$12:$X$12,0)))," ", INDEX(גיליון3!$U$13:$X$27,MATCH('דיווח פרטני'!G2402,גיליון3!$T$13:$T$27,0),MATCH('דיווח פרטני'!C2402,גיליון3!$U$12:$X$12,0)))</f>
        <v xml:space="preserve"> </v>
      </c>
      <c r="I2402" s="866"/>
      <c r="J2402" s="866"/>
      <c r="K2402" s="905"/>
    </row>
    <row r="2403" spans="1:11" ht="19" thickBot="1" x14ac:dyDescent="0.5">
      <c r="A2403" s="866"/>
      <c r="B2403" s="866"/>
      <c r="C2403" s="866"/>
      <c r="D2403" s="866"/>
      <c r="E2403" s="867"/>
      <c r="F2403" s="866"/>
      <c r="G2403" s="866"/>
      <c r="H2403" s="869" t="str">
        <f t="array" ref="H2403">IF(ISERROR(INDEX(גיליון3!$U$13:$X$27,MATCH('דיווח פרטני'!G2403,גיליון3!$T$13:$T$27,0),MATCH('דיווח פרטני'!C2403,גיליון3!$U$12:$X$12,0)))," ", INDEX(גיליון3!$U$13:$X$27,MATCH('דיווח פרטני'!G2403,גיליון3!$T$13:$T$27,0),MATCH('דיווח פרטני'!C2403,גיליון3!$U$12:$X$12,0)))</f>
        <v xml:space="preserve"> </v>
      </c>
      <c r="I2403" s="866"/>
      <c r="J2403" s="866"/>
      <c r="K2403" s="905"/>
    </row>
    <row r="2404" spans="1:11" ht="19" thickBot="1" x14ac:dyDescent="0.5">
      <c r="A2404" s="866"/>
      <c r="B2404" s="866"/>
      <c r="C2404" s="866"/>
      <c r="D2404" s="866"/>
      <c r="E2404" s="867"/>
      <c r="F2404" s="866"/>
      <c r="G2404" s="866"/>
      <c r="H2404" s="869" t="str">
        <f t="array" ref="H2404">IF(ISERROR(INDEX(גיליון3!$U$13:$X$27,MATCH('דיווח פרטני'!G2404,גיליון3!$T$13:$T$27,0),MATCH('דיווח פרטני'!C2404,גיליון3!$U$12:$X$12,0)))," ", INDEX(גיליון3!$U$13:$X$27,MATCH('דיווח פרטני'!G2404,גיליון3!$T$13:$T$27,0),MATCH('דיווח פרטני'!C2404,גיליון3!$U$12:$X$12,0)))</f>
        <v xml:space="preserve"> </v>
      </c>
      <c r="I2404" s="866"/>
      <c r="J2404" s="866"/>
      <c r="K2404" s="905"/>
    </row>
    <row r="2405" spans="1:11" ht="19" thickBot="1" x14ac:dyDescent="0.5">
      <c r="A2405" s="866"/>
      <c r="B2405" s="866"/>
      <c r="C2405" s="866"/>
      <c r="D2405" s="866"/>
      <c r="E2405" s="867"/>
      <c r="F2405" s="866"/>
      <c r="G2405" s="866"/>
      <c r="H2405" s="869" t="str">
        <f t="array" ref="H2405">IF(ISERROR(INDEX(גיליון3!$U$13:$X$27,MATCH('דיווח פרטני'!G2405,גיליון3!$T$13:$T$27,0),MATCH('דיווח פרטני'!C2405,גיליון3!$U$12:$X$12,0)))," ", INDEX(גיליון3!$U$13:$X$27,MATCH('דיווח פרטני'!G2405,גיליון3!$T$13:$T$27,0),MATCH('דיווח פרטני'!C2405,גיליון3!$U$12:$X$12,0)))</f>
        <v xml:space="preserve"> </v>
      </c>
      <c r="I2405" s="866"/>
      <c r="J2405" s="866"/>
      <c r="K2405" s="905"/>
    </row>
    <row r="2406" spans="1:11" ht="19" thickBot="1" x14ac:dyDescent="0.5">
      <c r="A2406" s="866"/>
      <c r="B2406" s="866"/>
      <c r="C2406" s="866"/>
      <c r="D2406" s="866"/>
      <c r="E2406" s="867"/>
      <c r="F2406" s="866"/>
      <c r="G2406" s="866"/>
      <c r="H2406" s="869" t="str">
        <f t="array" ref="H2406">IF(ISERROR(INDEX(גיליון3!$U$13:$X$27,MATCH('דיווח פרטני'!G2406,גיליון3!$T$13:$T$27,0),MATCH('דיווח פרטני'!C2406,גיליון3!$U$12:$X$12,0)))," ", INDEX(גיליון3!$U$13:$X$27,MATCH('דיווח פרטני'!G2406,גיליון3!$T$13:$T$27,0),MATCH('דיווח פרטני'!C2406,גיליון3!$U$12:$X$12,0)))</f>
        <v xml:space="preserve"> </v>
      </c>
      <c r="I2406" s="866"/>
      <c r="J2406" s="866"/>
      <c r="K2406" s="905"/>
    </row>
    <row r="2407" spans="1:11" ht="19" thickBot="1" x14ac:dyDescent="0.5">
      <c r="A2407" s="866"/>
      <c r="B2407" s="866"/>
      <c r="C2407" s="866"/>
      <c r="D2407" s="866"/>
      <c r="E2407" s="867"/>
      <c r="F2407" s="866"/>
      <c r="G2407" s="866"/>
      <c r="H2407" s="869" t="str">
        <f t="array" ref="H2407">IF(ISERROR(INDEX(גיליון3!$U$13:$X$27,MATCH('דיווח פרטני'!G2407,גיליון3!$T$13:$T$27,0),MATCH('דיווח פרטני'!C2407,גיליון3!$U$12:$X$12,0)))," ", INDEX(גיליון3!$U$13:$X$27,MATCH('דיווח פרטני'!G2407,גיליון3!$T$13:$T$27,0),MATCH('דיווח פרטני'!C2407,גיליון3!$U$12:$X$12,0)))</f>
        <v xml:space="preserve"> </v>
      </c>
      <c r="I2407" s="866"/>
      <c r="J2407" s="866"/>
      <c r="K2407" s="905"/>
    </row>
    <row r="2408" spans="1:11" ht="19" thickBot="1" x14ac:dyDescent="0.5">
      <c r="A2408" s="866"/>
      <c r="B2408" s="866"/>
      <c r="C2408" s="866"/>
      <c r="D2408" s="866"/>
      <c r="E2408" s="867"/>
      <c r="F2408" s="866"/>
      <c r="G2408" s="866"/>
      <c r="H2408" s="869" t="str">
        <f t="array" ref="H2408">IF(ISERROR(INDEX(גיליון3!$U$13:$X$27,MATCH('דיווח פרטני'!G2408,גיליון3!$T$13:$T$27,0),MATCH('דיווח פרטני'!C2408,גיליון3!$U$12:$X$12,0)))," ", INDEX(גיליון3!$U$13:$X$27,MATCH('דיווח פרטני'!G2408,גיליון3!$T$13:$T$27,0),MATCH('דיווח פרטני'!C2408,גיליון3!$U$12:$X$12,0)))</f>
        <v xml:space="preserve"> </v>
      </c>
      <c r="I2408" s="866"/>
      <c r="J2408" s="866"/>
      <c r="K2408" s="905"/>
    </row>
    <row r="2409" spans="1:11" ht="19" thickBot="1" x14ac:dyDescent="0.5">
      <c r="A2409" s="866"/>
      <c r="B2409" s="866"/>
      <c r="C2409" s="866"/>
      <c r="D2409" s="866"/>
      <c r="E2409" s="867"/>
      <c r="F2409" s="866"/>
      <c r="G2409" s="866"/>
      <c r="H2409" s="869" t="str">
        <f t="array" ref="H2409">IF(ISERROR(INDEX(גיליון3!$U$13:$X$27,MATCH('דיווח פרטני'!G2409,גיליון3!$T$13:$T$27,0),MATCH('דיווח פרטני'!C2409,גיליון3!$U$12:$X$12,0)))," ", INDEX(גיליון3!$U$13:$X$27,MATCH('דיווח פרטני'!G2409,גיליון3!$T$13:$T$27,0),MATCH('דיווח פרטני'!C2409,גיליון3!$U$12:$X$12,0)))</f>
        <v xml:space="preserve"> </v>
      </c>
      <c r="I2409" s="866"/>
      <c r="J2409" s="866"/>
      <c r="K2409" s="905"/>
    </row>
    <row r="2410" spans="1:11" ht="19" thickBot="1" x14ac:dyDescent="0.5">
      <c r="A2410" s="866"/>
      <c r="B2410" s="866"/>
      <c r="C2410" s="866"/>
      <c r="D2410" s="866"/>
      <c r="E2410" s="867"/>
      <c r="F2410" s="866"/>
      <c r="G2410" s="866"/>
      <c r="H2410" s="869" t="str">
        <f t="array" ref="H2410">IF(ISERROR(INDEX(גיליון3!$U$13:$X$27,MATCH('דיווח פרטני'!G2410,גיליון3!$T$13:$T$27,0),MATCH('דיווח פרטני'!C2410,גיליון3!$U$12:$X$12,0)))," ", INDEX(גיליון3!$U$13:$X$27,MATCH('דיווח פרטני'!G2410,גיליון3!$T$13:$T$27,0),MATCH('דיווח פרטני'!C2410,גיליון3!$U$12:$X$12,0)))</f>
        <v xml:space="preserve"> </v>
      </c>
      <c r="I2410" s="866"/>
      <c r="J2410" s="866"/>
      <c r="K2410" s="905"/>
    </row>
    <row r="2411" spans="1:11" ht="19" thickBot="1" x14ac:dyDescent="0.5">
      <c r="A2411" s="866"/>
      <c r="B2411" s="866"/>
      <c r="C2411" s="866"/>
      <c r="D2411" s="866"/>
      <c r="E2411" s="867"/>
      <c r="F2411" s="866"/>
      <c r="G2411" s="866"/>
      <c r="H2411" s="869" t="str">
        <f t="array" ref="H2411">IF(ISERROR(INDEX(גיליון3!$U$13:$X$27,MATCH('דיווח פרטני'!G2411,גיליון3!$T$13:$T$27,0),MATCH('דיווח פרטני'!C2411,גיליון3!$U$12:$X$12,0)))," ", INDEX(גיליון3!$U$13:$X$27,MATCH('דיווח פרטני'!G2411,גיליון3!$T$13:$T$27,0),MATCH('דיווח פרטני'!C2411,גיליון3!$U$12:$X$12,0)))</f>
        <v xml:space="preserve"> </v>
      </c>
      <c r="I2411" s="866"/>
      <c r="J2411" s="866"/>
      <c r="K2411" s="905"/>
    </row>
    <row r="2412" spans="1:11" ht="19" thickBot="1" x14ac:dyDescent="0.5">
      <c r="A2412" s="866"/>
      <c r="B2412" s="866"/>
      <c r="C2412" s="866"/>
      <c r="D2412" s="866"/>
      <c r="E2412" s="867"/>
      <c r="F2412" s="866"/>
      <c r="G2412" s="866"/>
      <c r="H2412" s="869" t="str">
        <f t="array" ref="H2412">IF(ISERROR(INDEX(גיליון3!$U$13:$X$27,MATCH('דיווח פרטני'!G2412,גיליון3!$T$13:$T$27,0),MATCH('דיווח פרטני'!C2412,גיליון3!$U$12:$X$12,0)))," ", INDEX(גיליון3!$U$13:$X$27,MATCH('דיווח פרטני'!G2412,גיליון3!$T$13:$T$27,0),MATCH('דיווח פרטני'!C2412,גיליון3!$U$12:$X$12,0)))</f>
        <v xml:space="preserve"> </v>
      </c>
      <c r="I2412" s="866"/>
      <c r="J2412" s="866"/>
      <c r="K2412" s="905"/>
    </row>
    <row r="2413" spans="1:11" ht="19" thickBot="1" x14ac:dyDescent="0.5">
      <c r="A2413" s="866"/>
      <c r="B2413" s="866"/>
      <c r="C2413" s="866"/>
      <c r="D2413" s="866"/>
      <c r="E2413" s="867"/>
      <c r="F2413" s="866"/>
      <c r="G2413" s="866"/>
      <c r="H2413" s="869" t="str">
        <f t="array" ref="H2413">IF(ISERROR(INDEX(גיליון3!$U$13:$X$27,MATCH('דיווח פרטני'!G2413,גיליון3!$T$13:$T$27,0),MATCH('דיווח פרטני'!C2413,גיליון3!$U$12:$X$12,0)))," ", INDEX(גיליון3!$U$13:$X$27,MATCH('דיווח פרטני'!G2413,גיליון3!$T$13:$T$27,0),MATCH('דיווח פרטני'!C2413,גיליון3!$U$12:$X$12,0)))</f>
        <v xml:space="preserve"> </v>
      </c>
      <c r="I2413" s="866"/>
      <c r="J2413" s="866"/>
      <c r="K2413" s="905"/>
    </row>
    <row r="2414" spans="1:11" ht="19" thickBot="1" x14ac:dyDescent="0.5">
      <c r="A2414" s="866"/>
      <c r="B2414" s="866"/>
      <c r="C2414" s="866"/>
      <c r="D2414" s="866"/>
      <c r="E2414" s="867"/>
      <c r="F2414" s="866"/>
      <c r="G2414" s="866"/>
      <c r="H2414" s="869" t="str">
        <f t="array" ref="H2414">IF(ISERROR(INDEX(גיליון3!$U$13:$X$27,MATCH('דיווח פרטני'!G2414,גיליון3!$T$13:$T$27,0),MATCH('דיווח פרטני'!C2414,גיליון3!$U$12:$X$12,0)))," ", INDEX(גיליון3!$U$13:$X$27,MATCH('דיווח פרטני'!G2414,גיליון3!$T$13:$T$27,0),MATCH('דיווח פרטני'!C2414,גיליון3!$U$12:$X$12,0)))</f>
        <v xml:space="preserve"> </v>
      </c>
      <c r="I2414" s="866"/>
      <c r="J2414" s="866"/>
      <c r="K2414" s="905"/>
    </row>
    <row r="2415" spans="1:11" ht="19" thickBot="1" x14ac:dyDescent="0.5">
      <c r="A2415" s="866"/>
      <c r="B2415" s="866"/>
      <c r="C2415" s="866"/>
      <c r="D2415" s="866"/>
      <c r="E2415" s="867"/>
      <c r="F2415" s="866"/>
      <c r="G2415" s="866"/>
      <c r="H2415" s="869" t="str">
        <f t="array" ref="H2415">IF(ISERROR(INDEX(גיליון3!$U$13:$X$27,MATCH('דיווח פרטני'!G2415,גיליון3!$T$13:$T$27,0),MATCH('דיווח פרטני'!C2415,גיליון3!$U$12:$X$12,0)))," ", INDEX(גיליון3!$U$13:$X$27,MATCH('דיווח פרטני'!G2415,גיליון3!$T$13:$T$27,0),MATCH('דיווח פרטני'!C2415,גיליון3!$U$12:$X$12,0)))</f>
        <v xml:space="preserve"> </v>
      </c>
      <c r="I2415" s="866"/>
      <c r="J2415" s="866"/>
      <c r="K2415" s="905"/>
    </row>
    <row r="2416" spans="1:11" ht="19" thickBot="1" x14ac:dyDescent="0.5">
      <c r="A2416" s="866"/>
      <c r="B2416" s="866"/>
      <c r="C2416" s="866"/>
      <c r="D2416" s="866"/>
      <c r="E2416" s="867"/>
      <c r="F2416" s="866"/>
      <c r="G2416" s="866"/>
      <c r="H2416" s="869" t="str">
        <f t="array" ref="H2416">IF(ISERROR(INDEX(גיליון3!$U$13:$X$27,MATCH('דיווח פרטני'!G2416,גיליון3!$T$13:$T$27,0),MATCH('דיווח פרטני'!C2416,גיליון3!$U$12:$X$12,0)))," ", INDEX(גיליון3!$U$13:$X$27,MATCH('דיווח פרטני'!G2416,גיליון3!$T$13:$T$27,0),MATCH('דיווח פרטני'!C2416,גיליון3!$U$12:$X$12,0)))</f>
        <v xml:space="preserve"> </v>
      </c>
      <c r="I2416" s="866"/>
      <c r="J2416" s="866"/>
      <c r="K2416" s="905"/>
    </row>
    <row r="2417" spans="1:11" ht="19" thickBot="1" x14ac:dyDescent="0.5">
      <c r="A2417" s="866"/>
      <c r="B2417" s="866"/>
      <c r="C2417" s="866"/>
      <c r="D2417" s="866"/>
      <c r="E2417" s="867"/>
      <c r="F2417" s="866"/>
      <c r="G2417" s="866"/>
      <c r="H2417" s="869" t="str">
        <f t="array" ref="H2417">IF(ISERROR(INDEX(גיליון3!$U$13:$X$27,MATCH('דיווח פרטני'!G2417,גיליון3!$T$13:$T$27,0),MATCH('דיווח פרטני'!C2417,גיליון3!$U$12:$X$12,0)))," ", INDEX(גיליון3!$U$13:$X$27,MATCH('דיווח פרטני'!G2417,גיליון3!$T$13:$T$27,0),MATCH('דיווח פרטני'!C2417,גיליון3!$U$12:$X$12,0)))</f>
        <v xml:space="preserve"> </v>
      </c>
      <c r="I2417" s="866"/>
      <c r="J2417" s="866"/>
      <c r="K2417" s="905"/>
    </row>
    <row r="2418" spans="1:11" ht="19" thickBot="1" x14ac:dyDescent="0.5">
      <c r="A2418" s="866"/>
      <c r="B2418" s="866"/>
      <c r="C2418" s="866"/>
      <c r="D2418" s="866"/>
      <c r="E2418" s="867"/>
      <c r="F2418" s="866"/>
      <c r="G2418" s="866"/>
      <c r="H2418" s="869" t="str">
        <f t="array" ref="H2418">IF(ISERROR(INDEX(גיליון3!$U$13:$X$27,MATCH('דיווח פרטני'!G2418,גיליון3!$T$13:$T$27,0),MATCH('דיווח פרטני'!C2418,גיליון3!$U$12:$X$12,0)))," ", INDEX(גיליון3!$U$13:$X$27,MATCH('דיווח פרטני'!G2418,גיליון3!$T$13:$T$27,0),MATCH('דיווח פרטני'!C2418,גיליון3!$U$12:$X$12,0)))</f>
        <v xml:space="preserve"> </v>
      </c>
      <c r="I2418" s="866"/>
      <c r="J2418" s="866"/>
      <c r="K2418" s="905"/>
    </row>
    <row r="2419" spans="1:11" ht="19" thickBot="1" x14ac:dyDescent="0.5">
      <c r="A2419" s="866"/>
      <c r="B2419" s="866"/>
      <c r="C2419" s="866"/>
      <c r="D2419" s="866"/>
      <c r="E2419" s="867"/>
      <c r="F2419" s="866"/>
      <c r="G2419" s="866"/>
      <c r="H2419" s="869" t="str">
        <f t="array" ref="H2419">IF(ISERROR(INDEX(גיליון3!$U$13:$X$27,MATCH('דיווח פרטני'!G2419,גיליון3!$T$13:$T$27,0),MATCH('דיווח פרטני'!C2419,גיליון3!$U$12:$X$12,0)))," ", INDEX(גיליון3!$U$13:$X$27,MATCH('דיווח פרטני'!G2419,גיליון3!$T$13:$T$27,0),MATCH('דיווח פרטני'!C2419,גיליון3!$U$12:$X$12,0)))</f>
        <v xml:space="preserve"> </v>
      </c>
      <c r="I2419" s="866"/>
      <c r="J2419" s="866"/>
      <c r="K2419" s="905"/>
    </row>
    <row r="2420" spans="1:11" ht="19" thickBot="1" x14ac:dyDescent="0.5">
      <c r="A2420" s="866"/>
      <c r="B2420" s="866"/>
      <c r="C2420" s="866"/>
      <c r="D2420" s="866"/>
      <c r="E2420" s="867"/>
      <c r="F2420" s="866"/>
      <c r="G2420" s="866"/>
      <c r="H2420" s="869" t="str">
        <f t="array" ref="H2420">IF(ISERROR(INDEX(גיליון3!$U$13:$X$27,MATCH('דיווח פרטני'!G2420,גיליון3!$T$13:$T$27,0),MATCH('דיווח פרטני'!C2420,גיליון3!$U$12:$X$12,0)))," ", INDEX(גיליון3!$U$13:$X$27,MATCH('דיווח פרטני'!G2420,גיליון3!$T$13:$T$27,0),MATCH('דיווח פרטני'!C2420,גיליון3!$U$12:$X$12,0)))</f>
        <v xml:space="preserve"> </v>
      </c>
      <c r="I2420" s="866"/>
      <c r="J2420" s="866"/>
      <c r="K2420" s="905"/>
    </row>
    <row r="2421" spans="1:11" ht="19" thickBot="1" x14ac:dyDescent="0.5">
      <c r="A2421" s="866"/>
      <c r="B2421" s="866"/>
      <c r="C2421" s="866"/>
      <c r="D2421" s="866"/>
      <c r="E2421" s="867"/>
      <c r="F2421" s="866"/>
      <c r="G2421" s="866"/>
      <c r="H2421" s="869" t="str">
        <f t="array" ref="H2421">IF(ISERROR(INDEX(גיליון3!$U$13:$X$27,MATCH('דיווח פרטני'!G2421,גיליון3!$T$13:$T$27,0),MATCH('דיווח פרטני'!C2421,גיליון3!$U$12:$X$12,0)))," ", INDEX(גיליון3!$U$13:$X$27,MATCH('דיווח פרטני'!G2421,גיליון3!$T$13:$T$27,0),MATCH('דיווח פרטני'!C2421,גיליון3!$U$12:$X$12,0)))</f>
        <v xml:space="preserve"> </v>
      </c>
      <c r="I2421" s="866"/>
      <c r="J2421" s="866"/>
      <c r="K2421" s="905"/>
    </row>
    <row r="2422" spans="1:11" ht="19" thickBot="1" x14ac:dyDescent="0.5">
      <c r="A2422" s="866"/>
      <c r="B2422" s="866"/>
      <c r="C2422" s="866"/>
      <c r="D2422" s="866"/>
      <c r="E2422" s="867"/>
      <c r="F2422" s="866"/>
      <c r="G2422" s="866"/>
      <c r="H2422" s="869" t="str">
        <f t="array" ref="H2422">IF(ISERROR(INDEX(גיליון3!$U$13:$X$27,MATCH('דיווח פרטני'!G2422,גיליון3!$T$13:$T$27,0),MATCH('דיווח פרטני'!C2422,גיליון3!$U$12:$X$12,0)))," ", INDEX(גיליון3!$U$13:$X$27,MATCH('דיווח פרטני'!G2422,גיליון3!$T$13:$T$27,0),MATCH('דיווח פרטני'!C2422,גיליון3!$U$12:$X$12,0)))</f>
        <v xml:space="preserve"> </v>
      </c>
      <c r="I2422" s="866"/>
      <c r="J2422" s="866"/>
      <c r="K2422" s="905"/>
    </row>
    <row r="2423" spans="1:11" ht="19" thickBot="1" x14ac:dyDescent="0.5">
      <c r="A2423" s="866"/>
      <c r="B2423" s="866"/>
      <c r="C2423" s="866"/>
      <c r="D2423" s="866"/>
      <c r="E2423" s="867"/>
      <c r="F2423" s="866"/>
      <c r="G2423" s="866"/>
      <c r="H2423" s="869" t="str">
        <f t="array" ref="H2423">IF(ISERROR(INDEX(גיליון3!$U$13:$X$27,MATCH('דיווח פרטני'!G2423,גיליון3!$T$13:$T$27,0),MATCH('דיווח פרטני'!C2423,גיליון3!$U$12:$X$12,0)))," ", INDEX(גיליון3!$U$13:$X$27,MATCH('דיווח פרטני'!G2423,גיליון3!$T$13:$T$27,0),MATCH('דיווח פרטני'!C2423,גיליון3!$U$12:$X$12,0)))</f>
        <v xml:space="preserve"> </v>
      </c>
      <c r="I2423" s="866"/>
      <c r="J2423" s="866"/>
      <c r="K2423" s="905"/>
    </row>
    <row r="2424" spans="1:11" ht="19" thickBot="1" x14ac:dyDescent="0.5">
      <c r="A2424" s="866"/>
      <c r="B2424" s="866"/>
      <c r="C2424" s="866"/>
      <c r="D2424" s="866"/>
      <c r="E2424" s="867"/>
      <c r="F2424" s="866"/>
      <c r="G2424" s="866"/>
      <c r="H2424" s="869" t="str">
        <f t="array" ref="H2424">IF(ISERROR(INDEX(גיליון3!$U$13:$X$27,MATCH('דיווח פרטני'!G2424,גיליון3!$T$13:$T$27,0),MATCH('דיווח פרטני'!C2424,גיליון3!$U$12:$X$12,0)))," ", INDEX(גיליון3!$U$13:$X$27,MATCH('דיווח פרטני'!G2424,גיליון3!$T$13:$T$27,0),MATCH('דיווח פרטני'!C2424,גיליון3!$U$12:$X$12,0)))</f>
        <v xml:space="preserve"> </v>
      </c>
      <c r="I2424" s="866"/>
      <c r="J2424" s="866"/>
      <c r="K2424" s="905"/>
    </row>
    <row r="2425" spans="1:11" ht="19" thickBot="1" x14ac:dyDescent="0.5">
      <c r="A2425" s="866"/>
      <c r="B2425" s="866"/>
      <c r="C2425" s="866"/>
      <c r="D2425" s="866"/>
      <c r="E2425" s="867"/>
      <c r="F2425" s="866"/>
      <c r="G2425" s="866"/>
      <c r="H2425" s="869" t="str">
        <f t="array" ref="H2425">IF(ISERROR(INDEX(גיליון3!$U$13:$X$27,MATCH('דיווח פרטני'!G2425,גיליון3!$T$13:$T$27,0),MATCH('דיווח פרטני'!C2425,גיליון3!$U$12:$X$12,0)))," ", INDEX(גיליון3!$U$13:$X$27,MATCH('דיווח פרטני'!G2425,גיליון3!$T$13:$T$27,0),MATCH('דיווח פרטני'!C2425,גיליון3!$U$12:$X$12,0)))</f>
        <v xml:space="preserve"> </v>
      </c>
      <c r="I2425" s="866"/>
      <c r="J2425" s="866"/>
      <c r="K2425" s="905"/>
    </row>
    <row r="2426" spans="1:11" ht="19" thickBot="1" x14ac:dyDescent="0.5">
      <c r="A2426" s="866"/>
      <c r="B2426" s="866"/>
      <c r="C2426" s="866"/>
      <c r="D2426" s="866"/>
      <c r="E2426" s="867"/>
      <c r="F2426" s="866"/>
      <c r="G2426" s="866"/>
      <c r="H2426" s="869" t="str">
        <f t="array" ref="H2426">IF(ISERROR(INDEX(גיליון3!$U$13:$X$27,MATCH('דיווח פרטני'!G2426,גיליון3!$T$13:$T$27,0),MATCH('דיווח פרטני'!C2426,גיליון3!$U$12:$X$12,0)))," ", INDEX(גיליון3!$U$13:$X$27,MATCH('דיווח פרטני'!G2426,גיליון3!$T$13:$T$27,0),MATCH('דיווח פרטני'!C2426,גיליון3!$U$12:$X$12,0)))</f>
        <v xml:space="preserve"> </v>
      </c>
      <c r="I2426" s="866"/>
      <c r="J2426" s="866"/>
      <c r="K2426" s="905"/>
    </row>
    <row r="2427" spans="1:11" ht="19" thickBot="1" x14ac:dyDescent="0.5">
      <c r="A2427" s="866"/>
      <c r="B2427" s="866"/>
      <c r="C2427" s="866"/>
      <c r="D2427" s="866"/>
      <c r="E2427" s="867"/>
      <c r="F2427" s="866"/>
      <c r="G2427" s="866"/>
      <c r="H2427" s="869" t="str">
        <f t="array" ref="H2427">IF(ISERROR(INDEX(גיליון3!$U$13:$X$27,MATCH('דיווח פרטני'!G2427,גיליון3!$T$13:$T$27,0),MATCH('דיווח פרטני'!C2427,גיליון3!$U$12:$X$12,0)))," ", INDEX(גיליון3!$U$13:$X$27,MATCH('דיווח פרטני'!G2427,גיליון3!$T$13:$T$27,0),MATCH('דיווח פרטני'!C2427,גיליון3!$U$12:$X$12,0)))</f>
        <v xml:space="preserve"> </v>
      </c>
      <c r="I2427" s="866"/>
      <c r="J2427" s="866"/>
      <c r="K2427" s="905"/>
    </row>
    <row r="2428" spans="1:11" ht="19" thickBot="1" x14ac:dyDescent="0.5">
      <c r="A2428" s="866"/>
      <c r="B2428" s="866"/>
      <c r="C2428" s="866"/>
      <c r="D2428" s="866"/>
      <c r="E2428" s="867"/>
      <c r="F2428" s="866"/>
      <c r="G2428" s="866"/>
      <c r="H2428" s="869" t="str">
        <f t="array" ref="H2428">IF(ISERROR(INDEX(גיליון3!$U$13:$X$27,MATCH('דיווח פרטני'!G2428,גיליון3!$T$13:$T$27,0),MATCH('דיווח פרטני'!C2428,גיליון3!$U$12:$X$12,0)))," ", INDEX(גיליון3!$U$13:$X$27,MATCH('דיווח פרטני'!G2428,גיליון3!$T$13:$T$27,0),MATCH('דיווח פרטני'!C2428,גיליון3!$U$12:$X$12,0)))</f>
        <v xml:space="preserve"> </v>
      </c>
      <c r="I2428" s="866"/>
      <c r="J2428" s="866"/>
      <c r="K2428" s="905"/>
    </row>
    <row r="2429" spans="1:11" ht="19" thickBot="1" x14ac:dyDescent="0.5">
      <c r="A2429" s="866"/>
      <c r="B2429" s="866"/>
      <c r="C2429" s="866"/>
      <c r="D2429" s="866"/>
      <c r="E2429" s="867"/>
      <c r="F2429" s="866"/>
      <c r="G2429" s="866"/>
      <c r="H2429" s="869" t="str">
        <f t="array" ref="H2429">IF(ISERROR(INDEX(גיליון3!$U$13:$X$27,MATCH('דיווח פרטני'!G2429,גיליון3!$T$13:$T$27,0),MATCH('דיווח פרטני'!C2429,גיליון3!$U$12:$X$12,0)))," ", INDEX(גיליון3!$U$13:$X$27,MATCH('דיווח פרטני'!G2429,גיליון3!$T$13:$T$27,0),MATCH('דיווח פרטני'!C2429,גיליון3!$U$12:$X$12,0)))</f>
        <v xml:space="preserve"> </v>
      </c>
      <c r="I2429" s="866"/>
      <c r="J2429" s="866"/>
      <c r="K2429" s="905"/>
    </row>
    <row r="2430" spans="1:11" ht="19" thickBot="1" x14ac:dyDescent="0.5">
      <c r="A2430" s="866"/>
      <c r="B2430" s="866"/>
      <c r="C2430" s="866"/>
      <c r="D2430" s="866"/>
      <c r="E2430" s="867"/>
      <c r="F2430" s="866"/>
      <c r="G2430" s="866"/>
      <c r="H2430" s="869" t="str">
        <f t="array" ref="H2430">IF(ISERROR(INDEX(גיליון3!$U$13:$X$27,MATCH('דיווח פרטני'!G2430,גיליון3!$T$13:$T$27,0),MATCH('דיווח פרטני'!C2430,גיליון3!$U$12:$X$12,0)))," ", INDEX(גיליון3!$U$13:$X$27,MATCH('דיווח פרטני'!G2430,גיליון3!$T$13:$T$27,0),MATCH('דיווח פרטני'!C2430,גיליון3!$U$12:$X$12,0)))</f>
        <v xml:space="preserve"> </v>
      </c>
      <c r="I2430" s="866"/>
      <c r="J2430" s="866"/>
      <c r="K2430" s="905"/>
    </row>
    <row r="2431" spans="1:11" ht="19" thickBot="1" x14ac:dyDescent="0.5">
      <c r="A2431" s="866"/>
      <c r="B2431" s="866"/>
      <c r="C2431" s="866"/>
      <c r="D2431" s="866"/>
      <c r="E2431" s="867"/>
      <c r="F2431" s="866"/>
      <c r="G2431" s="866"/>
      <c r="H2431" s="869" t="str">
        <f t="array" ref="H2431">IF(ISERROR(INDEX(גיליון3!$U$13:$X$27,MATCH('דיווח פרטני'!G2431,גיליון3!$T$13:$T$27,0),MATCH('דיווח פרטני'!C2431,גיליון3!$U$12:$X$12,0)))," ", INDEX(גיליון3!$U$13:$X$27,MATCH('דיווח פרטני'!G2431,גיליון3!$T$13:$T$27,0),MATCH('דיווח פרטני'!C2431,גיליון3!$U$12:$X$12,0)))</f>
        <v xml:space="preserve"> </v>
      </c>
      <c r="I2431" s="866"/>
      <c r="J2431" s="866"/>
      <c r="K2431" s="905"/>
    </row>
    <row r="2432" spans="1:11" ht="19" thickBot="1" x14ac:dyDescent="0.5">
      <c r="A2432" s="866"/>
      <c r="B2432" s="866"/>
      <c r="C2432" s="866"/>
      <c r="D2432" s="866"/>
      <c r="E2432" s="867"/>
      <c r="F2432" s="866"/>
      <c r="G2432" s="866"/>
      <c r="H2432" s="869" t="str">
        <f t="array" ref="H2432">IF(ISERROR(INDEX(גיליון3!$U$13:$X$27,MATCH('דיווח פרטני'!G2432,גיליון3!$T$13:$T$27,0),MATCH('דיווח פרטני'!C2432,גיליון3!$U$12:$X$12,0)))," ", INDEX(גיליון3!$U$13:$X$27,MATCH('דיווח פרטני'!G2432,גיליון3!$T$13:$T$27,0),MATCH('דיווח פרטני'!C2432,גיליון3!$U$12:$X$12,0)))</f>
        <v xml:space="preserve"> </v>
      </c>
      <c r="I2432" s="866"/>
      <c r="J2432" s="866"/>
      <c r="K2432" s="905"/>
    </row>
    <row r="2433" spans="1:11" ht="19" thickBot="1" x14ac:dyDescent="0.5">
      <c r="A2433" s="866"/>
      <c r="B2433" s="866"/>
      <c r="C2433" s="866"/>
      <c r="D2433" s="866"/>
      <c r="E2433" s="867"/>
      <c r="F2433" s="866"/>
      <c r="G2433" s="866"/>
      <c r="H2433" s="869" t="str">
        <f t="array" ref="H2433">IF(ISERROR(INDEX(גיליון3!$U$13:$X$27,MATCH('דיווח פרטני'!G2433,גיליון3!$T$13:$T$27,0),MATCH('דיווח פרטני'!C2433,גיליון3!$U$12:$X$12,0)))," ", INDEX(גיליון3!$U$13:$X$27,MATCH('דיווח פרטני'!G2433,גיליון3!$T$13:$T$27,0),MATCH('דיווח פרטני'!C2433,גיליון3!$U$12:$X$12,0)))</f>
        <v xml:space="preserve"> </v>
      </c>
      <c r="I2433" s="866"/>
      <c r="J2433" s="866"/>
      <c r="K2433" s="905"/>
    </row>
    <row r="2434" spans="1:11" ht="19" thickBot="1" x14ac:dyDescent="0.5">
      <c r="A2434" s="866"/>
      <c r="B2434" s="866"/>
      <c r="C2434" s="866"/>
      <c r="D2434" s="866"/>
      <c r="E2434" s="867"/>
      <c r="F2434" s="866"/>
      <c r="G2434" s="866"/>
      <c r="H2434" s="869" t="str">
        <f t="array" ref="H2434">IF(ISERROR(INDEX(גיליון3!$U$13:$X$27,MATCH('דיווח פרטני'!G2434,גיליון3!$T$13:$T$27,0),MATCH('דיווח פרטני'!C2434,גיליון3!$U$12:$X$12,0)))," ", INDEX(גיליון3!$U$13:$X$27,MATCH('דיווח פרטני'!G2434,גיליון3!$T$13:$T$27,0),MATCH('דיווח פרטני'!C2434,גיליון3!$U$12:$X$12,0)))</f>
        <v xml:space="preserve"> </v>
      </c>
      <c r="I2434" s="866"/>
      <c r="J2434" s="866"/>
      <c r="K2434" s="905"/>
    </row>
    <row r="2435" spans="1:11" ht="19" thickBot="1" x14ac:dyDescent="0.5">
      <c r="A2435" s="866"/>
      <c r="B2435" s="866"/>
      <c r="C2435" s="866"/>
      <c r="D2435" s="866"/>
      <c r="E2435" s="867"/>
      <c r="F2435" s="866"/>
      <c r="G2435" s="866"/>
      <c r="H2435" s="869" t="str">
        <f t="array" ref="H2435">IF(ISERROR(INDEX(גיליון3!$U$13:$X$27,MATCH('דיווח פרטני'!G2435,גיליון3!$T$13:$T$27,0),MATCH('דיווח פרטני'!C2435,גיליון3!$U$12:$X$12,0)))," ", INDEX(גיליון3!$U$13:$X$27,MATCH('דיווח פרטני'!G2435,גיליון3!$T$13:$T$27,0),MATCH('דיווח פרטני'!C2435,גיליון3!$U$12:$X$12,0)))</f>
        <v xml:space="preserve"> </v>
      </c>
      <c r="I2435" s="866"/>
      <c r="J2435" s="866"/>
      <c r="K2435" s="905"/>
    </row>
    <row r="2436" spans="1:11" ht="19" thickBot="1" x14ac:dyDescent="0.5">
      <c r="A2436" s="866"/>
      <c r="B2436" s="866"/>
      <c r="C2436" s="866"/>
      <c r="D2436" s="866"/>
      <c r="E2436" s="867"/>
      <c r="F2436" s="866"/>
      <c r="G2436" s="866"/>
      <c r="H2436" s="870" t="str">
        <f t="array" ref="H2436">IF(ISERROR(INDEX(גיליון3!$U$13:$X$27,MATCH('דיווח פרטני'!G2436,גיליון3!$T$13:$T$27,0),MATCH('דיווח פרטני'!C2436,גיליון3!$U$12:$X$12,0)))," ", INDEX(גיליון3!$U$13:$X$27,MATCH('דיווח פרטני'!G2436,גיליון3!$T$13:$T$27,0),MATCH('דיווח פרטני'!C2436,גיליון3!$U$12:$X$12,0)))</f>
        <v xml:space="preserve"> </v>
      </c>
      <c r="I2436" s="866"/>
      <c r="J2436" s="866"/>
      <c r="K2436" s="905"/>
    </row>
    <row r="2437" spans="1:11" ht="19" thickBot="1" x14ac:dyDescent="0.5">
      <c r="A2437" s="866"/>
      <c r="B2437" s="866"/>
      <c r="C2437" s="866"/>
      <c r="D2437" s="866"/>
      <c r="E2437" s="867"/>
      <c r="F2437" s="866"/>
      <c r="G2437" s="866"/>
      <c r="H2437" s="870" t="str">
        <f t="array" ref="H2437">IF(ISERROR(INDEX(גיליון3!$U$13:$X$27,MATCH('דיווח פרטני'!G2437,גיליון3!$T$13:$T$27,0),MATCH('דיווח פרטני'!C2437,גיליון3!$U$12:$X$12,0)))," ", INDEX(גיליון3!$U$13:$X$27,MATCH('דיווח פרטני'!G2437,גיליון3!$T$13:$T$27,0),MATCH('דיווח פרטני'!C2437,גיליון3!$U$12:$X$12,0)))</f>
        <v xml:space="preserve"> </v>
      </c>
      <c r="I2437" s="866"/>
      <c r="J2437" s="866"/>
      <c r="K2437" s="905"/>
    </row>
    <row r="2438" spans="1:11" ht="19" thickBot="1" x14ac:dyDescent="0.5">
      <c r="A2438" s="866"/>
      <c r="B2438" s="866"/>
      <c r="C2438" s="866"/>
      <c r="D2438" s="866"/>
      <c r="E2438" s="867"/>
      <c r="F2438" s="866"/>
      <c r="G2438" s="866"/>
      <c r="H2438" s="870" t="str">
        <f t="array" ref="H2438">IF(ISERROR(INDEX(גיליון3!$U$13:$X$27,MATCH('דיווח פרטני'!G2438,גיליון3!$T$13:$T$27,0),MATCH('דיווח פרטני'!C2438,גיליון3!$U$12:$X$12,0)))," ", INDEX(גיליון3!$U$13:$X$27,MATCH('דיווח פרטני'!G2438,גיליון3!$T$13:$T$27,0),MATCH('דיווח פרטני'!C2438,גיליון3!$U$12:$X$12,0)))</f>
        <v xml:space="preserve"> </v>
      </c>
      <c r="I2438" s="866"/>
      <c r="J2438" s="866"/>
      <c r="K2438" s="905"/>
    </row>
    <row r="2439" spans="1:11" ht="19" thickBot="1" x14ac:dyDescent="0.5">
      <c r="A2439" s="866"/>
      <c r="B2439" s="866"/>
      <c r="C2439" s="866"/>
      <c r="D2439" s="866"/>
      <c r="E2439" s="867"/>
      <c r="F2439" s="866"/>
      <c r="G2439" s="866"/>
      <c r="H2439" s="870" t="str">
        <f t="array" ref="H2439">IF(ISERROR(INDEX(גיליון3!$U$13:$X$27,MATCH('דיווח פרטני'!G2439,גיליון3!$T$13:$T$27,0),MATCH('דיווח פרטני'!C2439,גיליון3!$U$12:$X$12,0)))," ", INDEX(גיליון3!$U$13:$X$27,MATCH('דיווח פרטני'!G2439,גיליון3!$T$13:$T$27,0),MATCH('דיווח פרטני'!C2439,גיליון3!$U$12:$X$12,0)))</f>
        <v xml:space="preserve"> </v>
      </c>
      <c r="I2439" s="866"/>
      <c r="J2439" s="866"/>
      <c r="K2439" s="905"/>
    </row>
    <row r="2440" spans="1:11" ht="19" thickBot="1" x14ac:dyDescent="0.5">
      <c r="A2440" s="866"/>
      <c r="B2440" s="866"/>
      <c r="C2440" s="866"/>
      <c r="D2440" s="866"/>
      <c r="E2440" s="867"/>
      <c r="F2440" s="866"/>
      <c r="G2440" s="866"/>
      <c r="H2440" s="870" t="str">
        <f t="array" ref="H2440">IF(ISERROR(INDEX(גיליון3!$U$13:$X$27,MATCH('דיווח פרטני'!G2440,גיליון3!$T$13:$T$27,0),MATCH('דיווח פרטני'!C2440,גיליון3!$U$12:$X$12,0)))," ", INDEX(גיליון3!$U$13:$X$27,MATCH('דיווח פרטני'!G2440,גיליון3!$T$13:$T$27,0),MATCH('דיווח פרטני'!C2440,גיליון3!$U$12:$X$12,0)))</f>
        <v xml:space="preserve"> </v>
      </c>
      <c r="I2440" s="866"/>
      <c r="J2440" s="866"/>
      <c r="K2440" s="905"/>
    </row>
    <row r="2441" spans="1:11" ht="19" thickBot="1" x14ac:dyDescent="0.5">
      <c r="A2441" s="866"/>
      <c r="B2441" s="866"/>
      <c r="C2441" s="866"/>
      <c r="D2441" s="866"/>
      <c r="E2441" s="867"/>
      <c r="F2441" s="866"/>
      <c r="G2441" s="866"/>
      <c r="H2441" s="870" t="str">
        <f t="array" ref="H2441">IF(ISERROR(INDEX(גיליון3!$U$13:$X$27,MATCH('דיווח פרטני'!G2441,גיליון3!$T$13:$T$27,0),MATCH('דיווח פרטני'!C2441,גיליון3!$U$12:$X$12,0)))," ", INDEX(גיליון3!$U$13:$X$27,MATCH('דיווח פרטני'!G2441,גיליון3!$T$13:$T$27,0),MATCH('דיווח פרטני'!C2441,גיליון3!$U$12:$X$12,0)))</f>
        <v xml:space="preserve"> </v>
      </c>
      <c r="I2441" s="866"/>
      <c r="J2441" s="866"/>
      <c r="K2441" s="905"/>
    </row>
    <row r="2442" spans="1:11" ht="19" thickBot="1" x14ac:dyDescent="0.5">
      <c r="A2442" s="866"/>
      <c r="B2442" s="866"/>
      <c r="C2442" s="866"/>
      <c r="D2442" s="866"/>
      <c r="E2442" s="867"/>
      <c r="F2442" s="866"/>
      <c r="G2442" s="866"/>
      <c r="H2442" s="870" t="str">
        <f t="array" ref="H2442">IF(ISERROR(INDEX(גיליון3!$U$13:$X$27,MATCH('דיווח פרטני'!G2442,גיליון3!$T$13:$T$27,0),MATCH('דיווח פרטני'!C2442,גיליון3!$U$12:$X$12,0)))," ", INDEX(גיליון3!$U$13:$X$27,MATCH('דיווח פרטני'!G2442,גיליון3!$T$13:$T$27,0),MATCH('דיווח פרטני'!C2442,גיליון3!$U$12:$X$12,0)))</f>
        <v xml:space="preserve"> </v>
      </c>
      <c r="I2442" s="866"/>
      <c r="J2442" s="866"/>
      <c r="K2442" s="905"/>
    </row>
    <row r="2443" spans="1:11" ht="19" thickBot="1" x14ac:dyDescent="0.5">
      <c r="A2443" s="866"/>
      <c r="B2443" s="866"/>
      <c r="C2443" s="866"/>
      <c r="D2443" s="866"/>
      <c r="E2443" s="867"/>
      <c r="F2443" s="866"/>
      <c r="G2443" s="866"/>
      <c r="H2443" s="870" t="str">
        <f t="array" ref="H2443">IF(ISERROR(INDEX(גיליון3!$U$13:$X$27,MATCH('דיווח פרטני'!G2443,גיליון3!$T$13:$T$27,0),MATCH('דיווח פרטני'!C2443,גיליון3!$U$12:$X$12,0)))," ", INDEX(גיליון3!$U$13:$X$27,MATCH('דיווח פרטני'!G2443,גיליון3!$T$13:$T$27,0),MATCH('דיווח פרטני'!C2443,גיליון3!$U$12:$X$12,0)))</f>
        <v xml:space="preserve"> </v>
      </c>
      <c r="I2443" s="866"/>
      <c r="J2443" s="866"/>
      <c r="K2443" s="905"/>
    </row>
    <row r="2444" spans="1:11" ht="19" thickBot="1" x14ac:dyDescent="0.5">
      <c r="A2444" s="866"/>
      <c r="B2444" s="866"/>
      <c r="C2444" s="866"/>
      <c r="D2444" s="866"/>
      <c r="E2444" s="867"/>
      <c r="F2444" s="866"/>
      <c r="G2444" s="866"/>
      <c r="H2444" s="870" t="str">
        <f t="array" ref="H2444">IF(ISERROR(INDEX(גיליון3!$U$13:$X$27,MATCH('דיווח פרטני'!G2444,גיליון3!$T$13:$T$27,0),MATCH('דיווח פרטני'!C2444,גיליון3!$U$12:$X$12,0)))," ", INDEX(גיליון3!$U$13:$X$27,MATCH('דיווח פרטני'!G2444,גיליון3!$T$13:$T$27,0),MATCH('דיווח פרטני'!C2444,גיליון3!$U$12:$X$12,0)))</f>
        <v xml:space="preserve"> </v>
      </c>
      <c r="I2444" s="866"/>
      <c r="J2444" s="866"/>
      <c r="K2444" s="905"/>
    </row>
    <row r="2445" spans="1:11" ht="19" thickBot="1" x14ac:dyDescent="0.5">
      <c r="A2445" s="866"/>
      <c r="B2445" s="866"/>
      <c r="C2445" s="866"/>
      <c r="D2445" s="866"/>
      <c r="E2445" s="867"/>
      <c r="F2445" s="866"/>
      <c r="G2445" s="866"/>
      <c r="H2445" s="870" t="str">
        <f t="array" ref="H2445">IF(ISERROR(INDEX(גיליון3!$U$13:$X$27,MATCH('דיווח פרטני'!G2445,גיליון3!$T$13:$T$27,0),MATCH('דיווח פרטני'!C2445,גיליון3!$U$12:$X$12,0)))," ", INDEX(גיליון3!$U$13:$X$27,MATCH('דיווח פרטני'!G2445,גיליון3!$T$13:$T$27,0),MATCH('דיווח פרטני'!C2445,גיליון3!$U$12:$X$12,0)))</f>
        <v xml:space="preserve"> </v>
      </c>
      <c r="I2445" s="866"/>
      <c r="J2445" s="866"/>
      <c r="K2445" s="905"/>
    </row>
    <row r="2446" spans="1:11" ht="19" thickBot="1" x14ac:dyDescent="0.5">
      <c r="A2446" s="866"/>
      <c r="B2446" s="866"/>
      <c r="C2446" s="866"/>
      <c r="D2446" s="866"/>
      <c r="E2446" s="867"/>
      <c r="F2446" s="866"/>
      <c r="G2446" s="866"/>
      <c r="H2446" s="870" t="str">
        <f t="array" ref="H2446">IF(ISERROR(INDEX(גיליון3!$U$13:$X$27,MATCH('דיווח פרטני'!G2446,גיליון3!$T$13:$T$27,0),MATCH('דיווח פרטני'!C2446,גיליון3!$U$12:$X$12,0)))," ", INDEX(גיליון3!$U$13:$X$27,MATCH('דיווח פרטני'!G2446,גיליון3!$T$13:$T$27,0),MATCH('דיווח פרטני'!C2446,גיליון3!$U$12:$X$12,0)))</f>
        <v xml:space="preserve"> </v>
      </c>
      <c r="I2446" s="866"/>
      <c r="J2446" s="866"/>
      <c r="K2446" s="905"/>
    </row>
    <row r="2447" spans="1:11" ht="19" thickBot="1" x14ac:dyDescent="0.5">
      <c r="A2447" s="866"/>
      <c r="B2447" s="866"/>
      <c r="C2447" s="866"/>
      <c r="D2447" s="866"/>
      <c r="E2447" s="867"/>
      <c r="F2447" s="866"/>
      <c r="G2447" s="866"/>
      <c r="H2447" s="870" t="str">
        <f t="array" ref="H2447">IF(ISERROR(INDEX(גיליון3!$U$13:$X$27,MATCH('דיווח פרטני'!G2447,גיליון3!$T$13:$T$27,0),MATCH('דיווח פרטני'!C2447,גיליון3!$U$12:$X$12,0)))," ", INDEX(גיליון3!$U$13:$X$27,MATCH('דיווח פרטני'!G2447,גיליון3!$T$13:$T$27,0),MATCH('דיווח פרטני'!C2447,גיליון3!$U$12:$X$12,0)))</f>
        <v xml:space="preserve"> </v>
      </c>
      <c r="I2447" s="866"/>
      <c r="J2447" s="866"/>
      <c r="K2447" s="905"/>
    </row>
    <row r="2448" spans="1:11" ht="19" thickBot="1" x14ac:dyDescent="0.5">
      <c r="A2448" s="866"/>
      <c r="B2448" s="866"/>
      <c r="C2448" s="866"/>
      <c r="D2448" s="866"/>
      <c r="E2448" s="867"/>
      <c r="F2448" s="866"/>
      <c r="G2448" s="866"/>
      <c r="H2448" s="870" t="str">
        <f t="array" ref="H2448">IF(ISERROR(INDEX(גיליון3!$U$13:$X$27,MATCH('דיווח פרטני'!G2448,גיליון3!$T$13:$T$27,0),MATCH('דיווח פרטני'!C2448,גיליון3!$U$12:$X$12,0)))," ", INDEX(גיליון3!$U$13:$X$27,MATCH('דיווח פרטני'!G2448,גיליון3!$T$13:$T$27,0),MATCH('דיווח פרטני'!C2448,גיליון3!$U$12:$X$12,0)))</f>
        <v xml:space="preserve"> </v>
      </c>
      <c r="I2448" s="866"/>
      <c r="J2448" s="866"/>
      <c r="K2448" s="905"/>
    </row>
    <row r="2449" spans="1:11" ht="19" thickBot="1" x14ac:dyDescent="0.5">
      <c r="A2449" s="866"/>
      <c r="B2449" s="866"/>
      <c r="C2449" s="866"/>
      <c r="D2449" s="866"/>
      <c r="E2449" s="867"/>
      <c r="F2449" s="866"/>
      <c r="G2449" s="866"/>
      <c r="H2449" s="870" t="str">
        <f t="array" ref="H2449">IF(ISERROR(INDEX(גיליון3!$U$13:$X$27,MATCH('דיווח פרטני'!G2449,גיליון3!$T$13:$T$27,0),MATCH('דיווח פרטני'!C2449,גיליון3!$U$12:$X$12,0)))," ", INDEX(גיליון3!$U$13:$X$27,MATCH('דיווח פרטני'!G2449,גיליון3!$T$13:$T$27,0),MATCH('דיווח פרטני'!C2449,גיליון3!$U$12:$X$12,0)))</f>
        <v xml:space="preserve"> </v>
      </c>
      <c r="I2449" s="866"/>
      <c r="J2449" s="866"/>
      <c r="K2449" s="905"/>
    </row>
    <row r="2450" spans="1:11" ht="19" thickBot="1" x14ac:dyDescent="0.5">
      <c r="A2450" s="866"/>
      <c r="B2450" s="866"/>
      <c r="C2450" s="866"/>
      <c r="D2450" s="866"/>
      <c r="E2450" s="867"/>
      <c r="F2450" s="866"/>
      <c r="G2450" s="866"/>
      <c r="H2450" s="870" t="str">
        <f t="array" ref="H2450">IF(ISERROR(INDEX(גיליון3!$U$13:$X$27,MATCH('דיווח פרטני'!G2450,גיליון3!$T$13:$T$27,0),MATCH('דיווח פרטני'!C2450,גיליון3!$U$12:$X$12,0)))," ", INDEX(גיליון3!$U$13:$X$27,MATCH('דיווח פרטני'!G2450,גיליון3!$T$13:$T$27,0),MATCH('דיווח פרטני'!C2450,גיליון3!$U$12:$X$12,0)))</f>
        <v xml:space="preserve"> </v>
      </c>
      <c r="I2450" s="866"/>
      <c r="J2450" s="866"/>
      <c r="K2450" s="905"/>
    </row>
    <row r="2451" spans="1:11" ht="19" thickBot="1" x14ac:dyDescent="0.5">
      <c r="A2451" s="866"/>
      <c r="B2451" s="866"/>
      <c r="C2451" s="866"/>
      <c r="D2451" s="866"/>
      <c r="E2451" s="867"/>
      <c r="F2451" s="866"/>
      <c r="G2451" s="866"/>
      <c r="H2451" s="870" t="str">
        <f t="array" ref="H2451">IF(ISERROR(INDEX(גיליון3!$U$13:$X$27,MATCH('דיווח פרטני'!G2451,גיליון3!$T$13:$T$27,0),MATCH('דיווח פרטני'!C2451,גיליון3!$U$12:$X$12,0)))," ", INDEX(גיליון3!$U$13:$X$27,MATCH('דיווח פרטני'!G2451,גיליון3!$T$13:$T$27,0),MATCH('דיווח פרטני'!C2451,גיליון3!$U$12:$X$12,0)))</f>
        <v xml:space="preserve"> </v>
      </c>
      <c r="I2451" s="866"/>
      <c r="J2451" s="866"/>
      <c r="K2451" s="905"/>
    </row>
    <row r="2452" spans="1:11" ht="19" thickBot="1" x14ac:dyDescent="0.5">
      <c r="A2452" s="866"/>
      <c r="B2452" s="866"/>
      <c r="C2452" s="866"/>
      <c r="D2452" s="866"/>
      <c r="E2452" s="867"/>
      <c r="F2452" s="866"/>
      <c r="G2452" s="866"/>
      <c r="H2452" s="870" t="str">
        <f t="array" ref="H2452">IF(ISERROR(INDEX(גיליון3!$U$13:$X$27,MATCH('דיווח פרטני'!G2452,גיליון3!$T$13:$T$27,0),MATCH('דיווח פרטני'!C2452,גיליון3!$U$12:$X$12,0)))," ", INDEX(גיליון3!$U$13:$X$27,MATCH('דיווח פרטני'!G2452,גיליון3!$T$13:$T$27,0),MATCH('דיווח פרטני'!C2452,גיליון3!$U$12:$X$12,0)))</f>
        <v xml:space="preserve"> </v>
      </c>
      <c r="I2452" s="866"/>
      <c r="J2452" s="866"/>
      <c r="K2452" s="905"/>
    </row>
    <row r="2453" spans="1:11" ht="19" thickBot="1" x14ac:dyDescent="0.5">
      <c r="A2453" s="866"/>
      <c r="B2453" s="866"/>
      <c r="C2453" s="866"/>
      <c r="D2453" s="866"/>
      <c r="E2453" s="867"/>
      <c r="F2453" s="866"/>
      <c r="G2453" s="866"/>
      <c r="H2453" s="870" t="str">
        <f t="array" ref="H2453">IF(ISERROR(INDEX(גיליון3!$U$13:$X$27,MATCH('דיווח פרטני'!G2453,גיליון3!$T$13:$T$27,0),MATCH('דיווח פרטני'!C2453,גיליון3!$U$12:$X$12,0)))," ", INDEX(גיליון3!$U$13:$X$27,MATCH('דיווח פרטני'!G2453,גיליון3!$T$13:$T$27,0),MATCH('דיווח פרטני'!C2453,גיליון3!$U$12:$X$12,0)))</f>
        <v xml:space="preserve"> </v>
      </c>
      <c r="I2453" s="866"/>
      <c r="J2453" s="866"/>
      <c r="K2453" s="905"/>
    </row>
    <row r="2454" spans="1:11" ht="19" thickBot="1" x14ac:dyDescent="0.5">
      <c r="A2454" s="866"/>
      <c r="B2454" s="866"/>
      <c r="C2454" s="866"/>
      <c r="D2454" s="866"/>
      <c r="E2454" s="867"/>
      <c r="F2454" s="866"/>
      <c r="G2454" s="866"/>
      <c r="H2454" s="870" t="str">
        <f t="array" ref="H2454">IF(ISERROR(INDEX(גיליון3!$U$13:$X$27,MATCH('דיווח פרטני'!G2454,גיליון3!$T$13:$T$27,0),MATCH('דיווח פרטני'!C2454,גיליון3!$U$12:$X$12,0)))," ", INDEX(גיליון3!$U$13:$X$27,MATCH('דיווח פרטני'!G2454,גיליון3!$T$13:$T$27,0),MATCH('דיווח פרטני'!C2454,גיליון3!$U$12:$X$12,0)))</f>
        <v xml:space="preserve"> </v>
      </c>
      <c r="I2454" s="866"/>
      <c r="J2454" s="866"/>
      <c r="K2454" s="905"/>
    </row>
    <row r="2455" spans="1:11" ht="19" thickBot="1" x14ac:dyDescent="0.5">
      <c r="A2455" s="866"/>
      <c r="B2455" s="866"/>
      <c r="C2455" s="866"/>
      <c r="D2455" s="866"/>
      <c r="E2455" s="867"/>
      <c r="F2455" s="866"/>
      <c r="G2455" s="866"/>
      <c r="H2455" s="870" t="str">
        <f t="array" ref="H2455">IF(ISERROR(INDEX(גיליון3!$U$13:$X$27,MATCH('דיווח פרטני'!G2455,גיליון3!$T$13:$T$27,0),MATCH('דיווח פרטני'!C2455,גיליון3!$U$12:$X$12,0)))," ", INDEX(גיליון3!$U$13:$X$27,MATCH('דיווח פרטני'!G2455,גיליון3!$T$13:$T$27,0),MATCH('דיווח פרטני'!C2455,גיליון3!$U$12:$X$12,0)))</f>
        <v xml:space="preserve"> </v>
      </c>
      <c r="I2455" s="866"/>
      <c r="J2455" s="866"/>
      <c r="K2455" s="905"/>
    </row>
    <row r="2456" spans="1:11" ht="19" thickBot="1" x14ac:dyDescent="0.5">
      <c r="A2456" s="866"/>
      <c r="B2456" s="866"/>
      <c r="C2456" s="866"/>
      <c r="D2456" s="866"/>
      <c r="E2456" s="867"/>
      <c r="F2456" s="866"/>
      <c r="G2456" s="866"/>
      <c r="H2456" s="870" t="str">
        <f t="array" ref="H2456">IF(ISERROR(INDEX(גיליון3!$U$13:$X$27,MATCH('דיווח פרטני'!G2456,גיליון3!$T$13:$T$27,0),MATCH('דיווח פרטני'!C2456,גיליון3!$U$12:$X$12,0)))," ", INDEX(גיליון3!$U$13:$X$27,MATCH('דיווח פרטני'!G2456,גיליון3!$T$13:$T$27,0),MATCH('דיווח פרטני'!C2456,גיליון3!$U$12:$X$12,0)))</f>
        <v xml:space="preserve"> </v>
      </c>
      <c r="I2456" s="866"/>
      <c r="J2456" s="866"/>
      <c r="K2456" s="905"/>
    </row>
    <row r="2457" spans="1:11" ht="19" thickBot="1" x14ac:dyDescent="0.5">
      <c r="A2457" s="866"/>
      <c r="B2457" s="866"/>
      <c r="C2457" s="866"/>
      <c r="D2457" s="866"/>
      <c r="E2457" s="867"/>
      <c r="F2457" s="866"/>
      <c r="G2457" s="866"/>
      <c r="H2457" s="870" t="str">
        <f t="array" ref="H2457">IF(ISERROR(INDEX(גיליון3!$U$13:$X$27,MATCH('דיווח פרטני'!G2457,גיליון3!$T$13:$T$27,0),MATCH('דיווח פרטני'!C2457,גיליון3!$U$12:$X$12,0)))," ", INDEX(גיליון3!$U$13:$X$27,MATCH('דיווח פרטני'!G2457,גיליון3!$T$13:$T$27,0),MATCH('דיווח פרטני'!C2457,גיליון3!$U$12:$X$12,0)))</f>
        <v xml:space="preserve"> </v>
      </c>
      <c r="I2457" s="866"/>
      <c r="J2457" s="866"/>
      <c r="K2457" s="905"/>
    </row>
    <row r="2458" spans="1:11" ht="19" thickBot="1" x14ac:dyDescent="0.5">
      <c r="A2458" s="866"/>
      <c r="B2458" s="866"/>
      <c r="C2458" s="866"/>
      <c r="D2458" s="866"/>
      <c r="E2458" s="867"/>
      <c r="F2458" s="866"/>
      <c r="G2458" s="866"/>
      <c r="H2458" s="870" t="str">
        <f t="array" ref="H2458">IF(ISERROR(INDEX(גיליון3!$U$13:$X$27,MATCH('דיווח פרטני'!G2458,גיליון3!$T$13:$T$27,0),MATCH('דיווח פרטני'!C2458,גיליון3!$U$12:$X$12,0)))," ", INDEX(גיליון3!$U$13:$X$27,MATCH('דיווח פרטני'!G2458,גיליון3!$T$13:$T$27,0),MATCH('דיווח פרטני'!C2458,גיליון3!$U$12:$X$12,0)))</f>
        <v xml:space="preserve"> </v>
      </c>
      <c r="I2458" s="866"/>
      <c r="J2458" s="866"/>
      <c r="K2458" s="905"/>
    </row>
    <row r="2459" spans="1:11" ht="19" thickBot="1" x14ac:dyDescent="0.5">
      <c r="A2459" s="866"/>
      <c r="B2459" s="866"/>
      <c r="C2459" s="866"/>
      <c r="D2459" s="866"/>
      <c r="E2459" s="867"/>
      <c r="F2459" s="866"/>
      <c r="G2459" s="866"/>
      <c r="H2459" s="870" t="str">
        <f t="array" ref="H2459">IF(ISERROR(INDEX(גיליון3!$U$13:$X$27,MATCH('דיווח פרטני'!G2459,גיליון3!$T$13:$T$27,0),MATCH('דיווח פרטני'!C2459,גיליון3!$U$12:$X$12,0)))," ", INDEX(גיליון3!$U$13:$X$27,MATCH('דיווח פרטני'!G2459,גיליון3!$T$13:$T$27,0),MATCH('דיווח פרטני'!C2459,גיליון3!$U$12:$X$12,0)))</f>
        <v xml:space="preserve"> </v>
      </c>
      <c r="I2459" s="866"/>
      <c r="J2459" s="866"/>
      <c r="K2459" s="905"/>
    </row>
    <row r="2460" spans="1:11" ht="19" thickBot="1" x14ac:dyDescent="0.5">
      <c r="A2460" s="866"/>
      <c r="B2460" s="866"/>
      <c r="C2460" s="866"/>
      <c r="D2460" s="866"/>
      <c r="E2460" s="867"/>
      <c r="F2460" s="866"/>
      <c r="G2460" s="866"/>
      <c r="H2460" s="870" t="str">
        <f t="array" ref="H2460">IF(ISERROR(INDEX(גיליון3!$U$13:$X$27,MATCH('דיווח פרטני'!G2460,גיליון3!$T$13:$T$27,0),MATCH('דיווח פרטני'!C2460,גיליון3!$U$12:$X$12,0)))," ", INDEX(גיליון3!$U$13:$X$27,MATCH('דיווח פרטני'!G2460,גיליון3!$T$13:$T$27,0),MATCH('דיווח פרטני'!C2460,גיליון3!$U$12:$X$12,0)))</f>
        <v xml:space="preserve"> </v>
      </c>
      <c r="I2460" s="866"/>
      <c r="J2460" s="866"/>
      <c r="K2460" s="905"/>
    </row>
    <row r="2461" spans="1:11" ht="19" thickBot="1" x14ac:dyDescent="0.5">
      <c r="A2461" s="866"/>
      <c r="B2461" s="866"/>
      <c r="C2461" s="866"/>
      <c r="D2461" s="866"/>
      <c r="E2461" s="867"/>
      <c r="F2461" s="866"/>
      <c r="G2461" s="866"/>
      <c r="H2461" s="870" t="str">
        <f t="array" ref="H2461">IF(ISERROR(INDEX(גיליון3!$U$13:$X$27,MATCH('דיווח פרטני'!G2461,גיליון3!$T$13:$T$27,0),MATCH('דיווח פרטני'!C2461,גיליון3!$U$12:$X$12,0)))," ", INDEX(גיליון3!$U$13:$X$27,MATCH('דיווח פרטני'!G2461,גיליון3!$T$13:$T$27,0),MATCH('דיווח פרטני'!C2461,גיליון3!$U$12:$X$12,0)))</f>
        <v xml:space="preserve"> </v>
      </c>
      <c r="I2461" s="866"/>
      <c r="J2461" s="866"/>
      <c r="K2461" s="905"/>
    </row>
    <row r="2462" spans="1:11" ht="19" thickBot="1" x14ac:dyDescent="0.5">
      <c r="A2462" s="866"/>
      <c r="B2462" s="866"/>
      <c r="C2462" s="866"/>
      <c r="D2462" s="866"/>
      <c r="E2462" s="867"/>
      <c r="F2462" s="866"/>
      <c r="G2462" s="866"/>
      <c r="H2462" s="870" t="str">
        <f t="array" ref="H2462">IF(ISERROR(INDEX(גיליון3!$U$13:$X$27,MATCH('דיווח פרטני'!G2462,גיליון3!$T$13:$T$27,0),MATCH('דיווח פרטני'!C2462,גיליון3!$U$12:$X$12,0)))," ", INDEX(גיליון3!$U$13:$X$27,MATCH('דיווח פרטני'!G2462,גיליון3!$T$13:$T$27,0),MATCH('דיווח פרטני'!C2462,גיליון3!$U$12:$X$12,0)))</f>
        <v xml:space="preserve"> </v>
      </c>
      <c r="I2462" s="866"/>
      <c r="J2462" s="866"/>
      <c r="K2462" s="905"/>
    </row>
    <row r="2463" spans="1:11" ht="19" thickBot="1" x14ac:dyDescent="0.5">
      <c r="A2463" s="866"/>
      <c r="B2463" s="866"/>
      <c r="C2463" s="866"/>
      <c r="D2463" s="866"/>
      <c r="E2463" s="867"/>
      <c r="F2463" s="866"/>
      <c r="G2463" s="866"/>
      <c r="H2463" s="870" t="str">
        <f t="array" ref="H2463">IF(ISERROR(INDEX(גיליון3!$U$13:$X$27,MATCH('דיווח פרטני'!G2463,גיליון3!$T$13:$T$27,0),MATCH('דיווח פרטני'!C2463,גיליון3!$U$12:$X$12,0)))," ", INDEX(גיליון3!$U$13:$X$27,MATCH('דיווח פרטני'!G2463,גיליון3!$T$13:$T$27,0),MATCH('דיווח פרטני'!C2463,גיליון3!$U$12:$X$12,0)))</f>
        <v xml:space="preserve"> </v>
      </c>
      <c r="I2463" s="866"/>
      <c r="J2463" s="866"/>
      <c r="K2463" s="905"/>
    </row>
    <row r="2464" spans="1:11" ht="19" thickBot="1" x14ac:dyDescent="0.5">
      <c r="A2464" s="866"/>
      <c r="B2464" s="866"/>
      <c r="C2464" s="866"/>
      <c r="D2464" s="866"/>
      <c r="E2464" s="867"/>
      <c r="F2464" s="866"/>
      <c r="G2464" s="866"/>
      <c r="H2464" s="870" t="str">
        <f t="array" ref="H2464">IF(ISERROR(INDEX(גיליון3!$U$13:$X$27,MATCH('דיווח פרטני'!G2464,גיליון3!$T$13:$T$27,0),MATCH('דיווח פרטני'!C2464,גיליון3!$U$12:$X$12,0)))," ", INDEX(גיליון3!$U$13:$X$27,MATCH('דיווח פרטני'!G2464,גיליון3!$T$13:$T$27,0),MATCH('דיווח פרטני'!C2464,גיליון3!$U$12:$X$12,0)))</f>
        <v xml:space="preserve"> </v>
      </c>
      <c r="I2464" s="866"/>
      <c r="J2464" s="866"/>
      <c r="K2464" s="905"/>
    </row>
    <row r="2465" spans="1:11" ht="19" thickBot="1" x14ac:dyDescent="0.5">
      <c r="A2465" s="866"/>
      <c r="B2465" s="866"/>
      <c r="C2465" s="866"/>
      <c r="D2465" s="866"/>
      <c r="E2465" s="867"/>
      <c r="F2465" s="866"/>
      <c r="G2465" s="866"/>
      <c r="H2465" s="870" t="str">
        <f t="array" ref="H2465">IF(ISERROR(INDEX(גיליון3!$U$13:$X$27,MATCH('דיווח פרטני'!G2465,גיליון3!$T$13:$T$27,0),MATCH('דיווח פרטני'!C2465,גיליון3!$U$12:$X$12,0)))," ", INDEX(גיליון3!$U$13:$X$27,MATCH('דיווח פרטני'!G2465,גיליון3!$T$13:$T$27,0),MATCH('דיווח פרטני'!C2465,גיליון3!$U$12:$X$12,0)))</f>
        <v xml:space="preserve"> </v>
      </c>
      <c r="I2465" s="866"/>
      <c r="J2465" s="866"/>
      <c r="K2465" s="905"/>
    </row>
    <row r="2466" spans="1:11" ht="19" thickBot="1" x14ac:dyDescent="0.5">
      <c r="A2466" s="866"/>
      <c r="B2466" s="866"/>
      <c r="C2466" s="866"/>
      <c r="D2466" s="866"/>
      <c r="E2466" s="867"/>
      <c r="F2466" s="866"/>
      <c r="G2466" s="866"/>
      <c r="H2466" s="870" t="str">
        <f t="array" ref="H2466">IF(ISERROR(INDEX(גיליון3!$U$13:$X$27,MATCH('דיווח פרטני'!G2466,גיליון3!$T$13:$T$27,0),MATCH('דיווח פרטני'!C2466,גיליון3!$U$12:$X$12,0)))," ", INDEX(גיליון3!$U$13:$X$27,MATCH('דיווח פרטני'!G2466,גיליון3!$T$13:$T$27,0),MATCH('דיווח פרטני'!C2466,גיליון3!$U$12:$X$12,0)))</f>
        <v xml:space="preserve"> </v>
      </c>
      <c r="I2466" s="866"/>
      <c r="J2466" s="866"/>
      <c r="K2466" s="905"/>
    </row>
    <row r="2467" spans="1:11" ht="19" thickBot="1" x14ac:dyDescent="0.5">
      <c r="A2467" s="866"/>
      <c r="B2467" s="866"/>
      <c r="C2467" s="866"/>
      <c r="D2467" s="866"/>
      <c r="E2467" s="867"/>
      <c r="F2467" s="866"/>
      <c r="G2467" s="866"/>
      <c r="H2467" s="870" t="str">
        <f t="array" ref="H2467">IF(ISERROR(INDEX(גיליון3!$U$13:$X$27,MATCH('דיווח פרטני'!G2467,גיליון3!$T$13:$T$27,0),MATCH('דיווח פרטני'!C2467,גיליון3!$U$12:$X$12,0)))," ", INDEX(גיליון3!$U$13:$X$27,MATCH('דיווח פרטני'!G2467,גיליון3!$T$13:$T$27,0),MATCH('דיווח פרטני'!C2467,גיליון3!$U$12:$X$12,0)))</f>
        <v xml:space="preserve"> </v>
      </c>
      <c r="I2467" s="866"/>
      <c r="J2467" s="866"/>
      <c r="K2467" s="905"/>
    </row>
    <row r="2468" spans="1:11" ht="19" thickBot="1" x14ac:dyDescent="0.5">
      <c r="A2468" s="866"/>
      <c r="B2468" s="866"/>
      <c r="C2468" s="866"/>
      <c r="D2468" s="866"/>
      <c r="E2468" s="867"/>
      <c r="F2468" s="866"/>
      <c r="G2468" s="866"/>
      <c r="H2468" s="870" t="str">
        <f t="array" ref="H2468">IF(ISERROR(INDEX(גיליון3!$U$13:$X$27,MATCH('דיווח פרטני'!G2468,גיליון3!$T$13:$T$27,0),MATCH('דיווח פרטני'!C2468,גיליון3!$U$12:$X$12,0)))," ", INDEX(גיליון3!$U$13:$X$27,MATCH('דיווח פרטני'!G2468,גיליון3!$T$13:$T$27,0),MATCH('דיווח פרטני'!C2468,גיליון3!$U$12:$X$12,0)))</f>
        <v xml:space="preserve"> </v>
      </c>
      <c r="I2468" s="866"/>
      <c r="J2468" s="866"/>
      <c r="K2468" s="905"/>
    </row>
    <row r="2469" spans="1:11" ht="19" thickBot="1" x14ac:dyDescent="0.5">
      <c r="A2469" s="866"/>
      <c r="B2469" s="866"/>
      <c r="C2469" s="866"/>
      <c r="D2469" s="866"/>
      <c r="E2469" s="867"/>
      <c r="F2469" s="866"/>
      <c r="G2469" s="866"/>
      <c r="H2469" s="870" t="str">
        <f t="array" ref="H2469">IF(ISERROR(INDEX(גיליון3!$U$13:$X$27,MATCH('דיווח פרטני'!G2469,גיליון3!$T$13:$T$27,0),MATCH('דיווח פרטני'!C2469,גיליון3!$U$12:$X$12,0)))," ", INDEX(גיליון3!$U$13:$X$27,MATCH('דיווח פרטני'!G2469,גיליון3!$T$13:$T$27,0),MATCH('דיווח פרטני'!C2469,גיליון3!$U$12:$X$12,0)))</f>
        <v xml:space="preserve"> </v>
      </c>
      <c r="I2469" s="866"/>
      <c r="J2469" s="866"/>
      <c r="K2469" s="905"/>
    </row>
    <row r="2470" spans="1:11" ht="19" thickBot="1" x14ac:dyDescent="0.5">
      <c r="A2470" s="866"/>
      <c r="B2470" s="866"/>
      <c r="C2470" s="866"/>
      <c r="D2470" s="866"/>
      <c r="E2470" s="867"/>
      <c r="F2470" s="866"/>
      <c r="G2470" s="866"/>
      <c r="H2470" s="870" t="str">
        <f t="array" ref="H2470">IF(ISERROR(INDEX(גיליון3!$U$13:$X$27,MATCH('דיווח פרטני'!G2470,גיליון3!$T$13:$T$27,0),MATCH('דיווח פרטני'!C2470,גיליון3!$U$12:$X$12,0)))," ", INDEX(גיליון3!$U$13:$X$27,MATCH('דיווח פרטני'!G2470,גיליון3!$T$13:$T$27,0),MATCH('דיווח פרטני'!C2470,גיליון3!$U$12:$X$12,0)))</f>
        <v xml:space="preserve"> </v>
      </c>
      <c r="I2470" s="866"/>
      <c r="J2470" s="866"/>
      <c r="K2470" s="905"/>
    </row>
    <row r="2471" spans="1:11" ht="19" thickBot="1" x14ac:dyDescent="0.5">
      <c r="A2471" s="866"/>
      <c r="B2471" s="866"/>
      <c r="C2471" s="866"/>
      <c r="D2471" s="866"/>
      <c r="E2471" s="867"/>
      <c r="F2471" s="866"/>
      <c r="G2471" s="866"/>
      <c r="H2471" s="870" t="str">
        <f t="array" ref="H2471">IF(ISERROR(INDEX(גיליון3!$U$13:$X$27,MATCH('דיווח פרטני'!G2471,גיליון3!$T$13:$T$27,0),MATCH('דיווח פרטני'!C2471,גיליון3!$U$12:$X$12,0)))," ", INDEX(גיליון3!$U$13:$X$27,MATCH('דיווח פרטני'!G2471,גיליון3!$T$13:$T$27,0),MATCH('דיווח פרטני'!C2471,גיליון3!$U$12:$X$12,0)))</f>
        <v xml:space="preserve"> </v>
      </c>
      <c r="I2471" s="866"/>
      <c r="J2471" s="866"/>
      <c r="K2471" s="905"/>
    </row>
    <row r="2472" spans="1:11" ht="19" thickBot="1" x14ac:dyDescent="0.5">
      <c r="A2472" s="866"/>
      <c r="B2472" s="866"/>
      <c r="C2472" s="866"/>
      <c r="D2472" s="866"/>
      <c r="E2472" s="867"/>
      <c r="F2472" s="866"/>
      <c r="G2472" s="866"/>
      <c r="H2472" s="870" t="str">
        <f t="array" ref="H2472">IF(ISERROR(INDEX(גיליון3!$U$13:$X$27,MATCH('דיווח פרטני'!G2472,גיליון3!$T$13:$T$27,0),MATCH('דיווח פרטני'!C2472,גיליון3!$U$12:$X$12,0)))," ", INDEX(גיליון3!$U$13:$X$27,MATCH('דיווח פרטני'!G2472,גיליון3!$T$13:$T$27,0),MATCH('דיווח פרטני'!C2472,גיליון3!$U$12:$X$12,0)))</f>
        <v xml:space="preserve"> </v>
      </c>
      <c r="I2472" s="866"/>
      <c r="J2472" s="866"/>
      <c r="K2472" s="905"/>
    </row>
    <row r="2473" spans="1:11" ht="19" thickBot="1" x14ac:dyDescent="0.5">
      <c r="A2473" s="866"/>
      <c r="B2473" s="866"/>
      <c r="C2473" s="866"/>
      <c r="D2473" s="866"/>
      <c r="E2473" s="867"/>
      <c r="F2473" s="866"/>
      <c r="G2473" s="866"/>
      <c r="H2473" s="870" t="str">
        <f t="array" ref="H2473">IF(ISERROR(INDEX(גיליון3!$U$13:$X$27,MATCH('דיווח פרטני'!G2473,גיליון3!$T$13:$T$27,0),MATCH('דיווח פרטני'!C2473,גיליון3!$U$12:$X$12,0)))," ", INDEX(גיליון3!$U$13:$X$27,MATCH('דיווח פרטני'!G2473,גיליון3!$T$13:$T$27,0),MATCH('דיווח פרטני'!C2473,גיליון3!$U$12:$X$12,0)))</f>
        <v xml:space="preserve"> </v>
      </c>
      <c r="I2473" s="866"/>
      <c r="J2473" s="866"/>
      <c r="K2473" s="905"/>
    </row>
    <row r="2474" spans="1:11" ht="19" thickBot="1" x14ac:dyDescent="0.5">
      <c r="A2474" s="866"/>
      <c r="B2474" s="866"/>
      <c r="C2474" s="866"/>
      <c r="D2474" s="866"/>
      <c r="E2474" s="867"/>
      <c r="F2474" s="866"/>
      <c r="G2474" s="866"/>
      <c r="H2474" s="870" t="str">
        <f t="array" ref="H2474">IF(ISERROR(INDEX(גיליון3!$U$13:$X$27,MATCH('דיווח פרטני'!G2474,גיליון3!$T$13:$T$27,0),MATCH('דיווח פרטני'!C2474,גיליון3!$U$12:$X$12,0)))," ", INDEX(גיליון3!$U$13:$X$27,MATCH('דיווח פרטני'!G2474,גיליון3!$T$13:$T$27,0),MATCH('דיווח פרטני'!C2474,גיליון3!$U$12:$X$12,0)))</f>
        <v xml:space="preserve"> </v>
      </c>
      <c r="I2474" s="866"/>
      <c r="J2474" s="866"/>
      <c r="K2474" s="905"/>
    </row>
    <row r="2475" spans="1:11" ht="19" thickBot="1" x14ac:dyDescent="0.5">
      <c r="A2475" s="866"/>
      <c r="B2475" s="866"/>
      <c r="C2475" s="866"/>
      <c r="D2475" s="866"/>
      <c r="E2475" s="867"/>
      <c r="F2475" s="866"/>
      <c r="G2475" s="866"/>
      <c r="H2475" s="870" t="str">
        <f t="array" ref="H2475">IF(ISERROR(INDEX(גיליון3!$U$13:$X$27,MATCH('דיווח פרטני'!G2475,גיליון3!$T$13:$T$27,0),MATCH('דיווח פרטני'!C2475,גיליון3!$U$12:$X$12,0)))," ", INDEX(גיליון3!$U$13:$X$27,MATCH('דיווח פרטני'!G2475,גיליון3!$T$13:$T$27,0),MATCH('דיווח פרטני'!C2475,גיליון3!$U$12:$X$12,0)))</f>
        <v xml:space="preserve"> </v>
      </c>
      <c r="I2475" s="866"/>
      <c r="J2475" s="866"/>
      <c r="K2475" s="905"/>
    </row>
    <row r="2476" spans="1:11" ht="19" thickBot="1" x14ac:dyDescent="0.5">
      <c r="A2476" s="866"/>
      <c r="B2476" s="866"/>
      <c r="C2476" s="866"/>
      <c r="D2476" s="866"/>
      <c r="E2476" s="867"/>
      <c r="F2476" s="866"/>
      <c r="G2476" s="866"/>
      <c r="H2476" s="870" t="str">
        <f t="array" ref="H2476">IF(ISERROR(INDEX(גיליון3!$U$13:$X$27,MATCH('דיווח פרטני'!G2476,גיליון3!$T$13:$T$27,0),MATCH('דיווח פרטני'!C2476,גיליון3!$U$12:$X$12,0)))," ", INDEX(גיליון3!$U$13:$X$27,MATCH('דיווח פרטני'!G2476,גיליון3!$T$13:$T$27,0),MATCH('דיווח פרטני'!C2476,גיליון3!$U$12:$X$12,0)))</f>
        <v xml:space="preserve"> </v>
      </c>
      <c r="I2476" s="866"/>
      <c r="J2476" s="866"/>
      <c r="K2476" s="905"/>
    </row>
    <row r="2477" spans="1:11" ht="19" thickBot="1" x14ac:dyDescent="0.5">
      <c r="A2477" s="866"/>
      <c r="B2477" s="866"/>
      <c r="C2477" s="866"/>
      <c r="D2477" s="866"/>
      <c r="E2477" s="867"/>
      <c r="F2477" s="866"/>
      <c r="G2477" s="866"/>
      <c r="H2477" s="870" t="str">
        <f t="array" ref="H2477">IF(ISERROR(INDEX(גיליון3!$U$13:$X$27,MATCH('דיווח פרטני'!G2477,גיליון3!$T$13:$T$27,0),MATCH('דיווח פרטני'!C2477,גיליון3!$U$12:$X$12,0)))," ", INDEX(גיליון3!$U$13:$X$27,MATCH('דיווח פרטני'!G2477,גיליון3!$T$13:$T$27,0),MATCH('דיווח פרטני'!C2477,גיליון3!$U$12:$X$12,0)))</f>
        <v xml:space="preserve"> </v>
      </c>
      <c r="I2477" s="866"/>
      <c r="J2477" s="866"/>
      <c r="K2477" s="905"/>
    </row>
    <row r="2478" spans="1:11" ht="19" thickBot="1" x14ac:dyDescent="0.5">
      <c r="A2478" s="866"/>
      <c r="B2478" s="866"/>
      <c r="C2478" s="866"/>
      <c r="D2478" s="866"/>
      <c r="E2478" s="867"/>
      <c r="F2478" s="866"/>
      <c r="G2478" s="866"/>
      <c r="H2478" s="870" t="str">
        <f t="array" ref="H2478">IF(ISERROR(INDEX(גיליון3!$U$13:$X$27,MATCH('דיווח פרטני'!G2478,גיליון3!$T$13:$T$27,0),MATCH('דיווח פרטני'!C2478,גיליון3!$U$12:$X$12,0)))," ", INDEX(גיליון3!$U$13:$X$27,MATCH('דיווח פרטני'!G2478,גיליון3!$T$13:$T$27,0),MATCH('דיווח פרטני'!C2478,גיליון3!$U$12:$X$12,0)))</f>
        <v xml:space="preserve"> </v>
      </c>
      <c r="I2478" s="866"/>
      <c r="J2478" s="866"/>
      <c r="K2478" s="905"/>
    </row>
    <row r="2479" spans="1:11" ht="19" thickBot="1" x14ac:dyDescent="0.5">
      <c r="A2479" s="866"/>
      <c r="B2479" s="866"/>
      <c r="C2479" s="866"/>
      <c r="D2479" s="866"/>
      <c r="E2479" s="867"/>
      <c r="F2479" s="866"/>
      <c r="G2479" s="866"/>
      <c r="H2479" s="870" t="str">
        <f t="array" ref="H2479">IF(ISERROR(INDEX(גיליון3!$U$13:$X$27,MATCH('דיווח פרטני'!G2479,גיליון3!$T$13:$T$27,0),MATCH('דיווח פרטני'!C2479,גיליון3!$U$12:$X$12,0)))," ", INDEX(גיליון3!$U$13:$X$27,MATCH('דיווח פרטני'!G2479,גיליון3!$T$13:$T$27,0),MATCH('דיווח פרטני'!C2479,גיליון3!$U$12:$X$12,0)))</f>
        <v xml:space="preserve"> </v>
      </c>
      <c r="I2479" s="866"/>
      <c r="J2479" s="866"/>
      <c r="K2479" s="905"/>
    </row>
    <row r="2480" spans="1:11" ht="19" thickBot="1" x14ac:dyDescent="0.5">
      <c r="A2480" s="866"/>
      <c r="B2480" s="866"/>
      <c r="C2480" s="866"/>
      <c r="D2480" s="866"/>
      <c r="E2480" s="867"/>
      <c r="F2480" s="866"/>
      <c r="G2480" s="866"/>
      <c r="H2480" s="870" t="str">
        <f t="array" ref="H2480">IF(ISERROR(INDEX(גיליון3!$U$13:$X$27,MATCH('דיווח פרטני'!G2480,גיליון3!$T$13:$T$27,0),MATCH('דיווח פרטני'!C2480,גיליון3!$U$12:$X$12,0)))," ", INDEX(גיליון3!$U$13:$X$27,MATCH('דיווח פרטני'!G2480,גיליון3!$T$13:$T$27,0),MATCH('דיווח פרטני'!C2480,גיליון3!$U$12:$X$12,0)))</f>
        <v xml:space="preserve"> </v>
      </c>
      <c r="I2480" s="866"/>
      <c r="J2480" s="866"/>
      <c r="K2480" s="905"/>
    </row>
    <row r="2481" spans="1:11" ht="19" thickBot="1" x14ac:dyDescent="0.5">
      <c r="A2481" s="866"/>
      <c r="B2481" s="866"/>
      <c r="C2481" s="866"/>
      <c r="D2481" s="866"/>
      <c r="E2481" s="867"/>
      <c r="F2481" s="866"/>
      <c r="G2481" s="866"/>
      <c r="H2481" s="870" t="str">
        <f t="array" ref="H2481">IF(ISERROR(INDEX(גיליון3!$U$13:$X$27,MATCH('דיווח פרטני'!G2481,גיליון3!$T$13:$T$27,0),MATCH('דיווח פרטני'!C2481,גיליון3!$U$12:$X$12,0)))," ", INDEX(גיליון3!$U$13:$X$27,MATCH('דיווח פרטני'!G2481,גיליון3!$T$13:$T$27,0),MATCH('דיווח פרטני'!C2481,גיליון3!$U$12:$X$12,0)))</f>
        <v xml:space="preserve"> </v>
      </c>
      <c r="I2481" s="866"/>
      <c r="J2481" s="866"/>
      <c r="K2481" s="905"/>
    </row>
    <row r="2482" spans="1:11" ht="19" thickBot="1" x14ac:dyDescent="0.5">
      <c r="A2482" s="866"/>
      <c r="B2482" s="866"/>
      <c r="C2482" s="866"/>
      <c r="D2482" s="866"/>
      <c r="E2482" s="867"/>
      <c r="F2482" s="866"/>
      <c r="G2482" s="866"/>
      <c r="H2482" s="870" t="str">
        <f t="array" ref="H2482">IF(ISERROR(INDEX(גיליון3!$U$13:$X$27,MATCH('דיווח פרטני'!G2482,גיליון3!$T$13:$T$27,0),MATCH('דיווח פרטני'!C2482,גיליון3!$U$12:$X$12,0)))," ", INDEX(גיליון3!$U$13:$X$27,MATCH('דיווח פרטני'!G2482,גיליון3!$T$13:$T$27,0),MATCH('דיווח פרטני'!C2482,גיליון3!$U$12:$X$12,0)))</f>
        <v xml:space="preserve"> </v>
      </c>
      <c r="I2482" s="866"/>
      <c r="J2482" s="866"/>
      <c r="K2482" s="905"/>
    </row>
    <row r="2483" spans="1:11" ht="19" thickBot="1" x14ac:dyDescent="0.5">
      <c r="A2483" s="866"/>
      <c r="B2483" s="866"/>
      <c r="C2483" s="866"/>
      <c r="D2483" s="866"/>
      <c r="E2483" s="867"/>
      <c r="F2483" s="866"/>
      <c r="G2483" s="866"/>
      <c r="H2483" s="870" t="str">
        <f t="array" ref="H2483">IF(ISERROR(INDEX(גיליון3!$U$13:$X$27,MATCH('דיווח פרטני'!G2483,גיליון3!$T$13:$T$27,0),MATCH('דיווח פרטני'!C2483,גיליון3!$U$12:$X$12,0)))," ", INDEX(גיליון3!$U$13:$X$27,MATCH('דיווח פרטני'!G2483,גיליון3!$T$13:$T$27,0),MATCH('דיווח פרטני'!C2483,גיליון3!$U$12:$X$12,0)))</f>
        <v xml:space="preserve"> </v>
      </c>
      <c r="I2483" s="866"/>
      <c r="J2483" s="866"/>
      <c r="K2483" s="905"/>
    </row>
    <row r="2484" spans="1:11" ht="19" thickBot="1" x14ac:dyDescent="0.5">
      <c r="A2484" s="866"/>
      <c r="B2484" s="866"/>
      <c r="C2484" s="866"/>
      <c r="D2484" s="866"/>
      <c r="E2484" s="867"/>
      <c r="F2484" s="866"/>
      <c r="G2484" s="866"/>
      <c r="H2484" s="870" t="str">
        <f t="array" ref="H2484">IF(ISERROR(INDEX(גיליון3!$U$13:$X$27,MATCH('דיווח פרטני'!G2484,גיליון3!$T$13:$T$27,0),MATCH('דיווח פרטני'!C2484,גיליון3!$U$12:$X$12,0)))," ", INDEX(גיליון3!$U$13:$X$27,MATCH('דיווח פרטני'!G2484,גיליון3!$T$13:$T$27,0),MATCH('דיווח פרטני'!C2484,גיליון3!$U$12:$X$12,0)))</f>
        <v xml:space="preserve"> </v>
      </c>
      <c r="I2484" s="866"/>
      <c r="J2484" s="866"/>
      <c r="K2484" s="905"/>
    </row>
    <row r="2485" spans="1:11" ht="19" thickBot="1" x14ac:dyDescent="0.5">
      <c r="A2485" s="866"/>
      <c r="B2485" s="866"/>
      <c r="C2485" s="866"/>
      <c r="D2485" s="866"/>
      <c r="E2485" s="867"/>
      <c r="F2485" s="866"/>
      <c r="G2485" s="866"/>
      <c r="H2485" s="870" t="str">
        <f t="array" ref="H2485">IF(ISERROR(INDEX(גיליון3!$U$13:$X$27,MATCH('דיווח פרטני'!G2485,גיליון3!$T$13:$T$27,0),MATCH('דיווח פרטני'!C2485,גיליון3!$U$12:$X$12,0)))," ", INDEX(גיליון3!$U$13:$X$27,MATCH('דיווח פרטני'!G2485,גיליון3!$T$13:$T$27,0),MATCH('דיווח פרטני'!C2485,גיליון3!$U$12:$X$12,0)))</f>
        <v xml:space="preserve"> </v>
      </c>
      <c r="I2485" s="866"/>
      <c r="J2485" s="866"/>
      <c r="K2485" s="905"/>
    </row>
    <row r="2486" spans="1:11" ht="19" thickBot="1" x14ac:dyDescent="0.5">
      <c r="A2486" s="866"/>
      <c r="B2486" s="866"/>
      <c r="C2486" s="866"/>
      <c r="D2486" s="866"/>
      <c r="E2486" s="867"/>
      <c r="F2486" s="866"/>
      <c r="G2486" s="866"/>
      <c r="H2486" s="870" t="str">
        <f t="array" ref="H2486">IF(ISERROR(INDEX(גיליון3!$U$13:$X$27,MATCH('דיווח פרטני'!G2486,גיליון3!$T$13:$T$27,0),MATCH('דיווח פרטני'!C2486,גיליון3!$U$12:$X$12,0)))," ", INDEX(גיליון3!$U$13:$X$27,MATCH('דיווח פרטני'!G2486,גיליון3!$T$13:$T$27,0),MATCH('דיווח פרטני'!C2486,גיליון3!$U$12:$X$12,0)))</f>
        <v xml:space="preserve"> </v>
      </c>
      <c r="I2486" s="866"/>
      <c r="J2486" s="866"/>
      <c r="K2486" s="905"/>
    </row>
    <row r="2487" spans="1:11" ht="19" thickBot="1" x14ac:dyDescent="0.5">
      <c r="A2487" s="866"/>
      <c r="B2487" s="866"/>
      <c r="C2487" s="866"/>
      <c r="D2487" s="866"/>
      <c r="E2487" s="867"/>
      <c r="F2487" s="866"/>
      <c r="G2487" s="866"/>
      <c r="H2487" s="870" t="str">
        <f t="array" ref="H2487">IF(ISERROR(INDEX(גיליון3!$U$13:$X$27,MATCH('דיווח פרטני'!G2487,גיליון3!$T$13:$T$27,0),MATCH('דיווח פרטני'!C2487,גיליון3!$U$12:$X$12,0)))," ", INDEX(גיליון3!$U$13:$X$27,MATCH('דיווח פרטני'!G2487,גיליון3!$T$13:$T$27,0),MATCH('דיווח פרטני'!C2487,גיליון3!$U$12:$X$12,0)))</f>
        <v xml:space="preserve"> </v>
      </c>
      <c r="I2487" s="866"/>
      <c r="J2487" s="866"/>
      <c r="K2487" s="905"/>
    </row>
    <row r="2488" spans="1:11" ht="19" thickBot="1" x14ac:dyDescent="0.5">
      <c r="A2488" s="866"/>
      <c r="B2488" s="866"/>
      <c r="C2488" s="866"/>
      <c r="D2488" s="866"/>
      <c r="E2488" s="867"/>
      <c r="F2488" s="866"/>
      <c r="G2488" s="866"/>
      <c r="H2488" s="870" t="str">
        <f t="array" ref="H2488">IF(ISERROR(INDEX(גיליון3!$U$13:$X$27,MATCH('דיווח פרטני'!G2488,גיליון3!$T$13:$T$27,0),MATCH('דיווח פרטני'!C2488,גיליון3!$U$12:$X$12,0)))," ", INDEX(גיליון3!$U$13:$X$27,MATCH('דיווח פרטני'!G2488,גיליון3!$T$13:$T$27,0),MATCH('דיווח פרטני'!C2488,גיליון3!$U$12:$X$12,0)))</f>
        <v xml:space="preserve"> </v>
      </c>
      <c r="I2488" s="866"/>
      <c r="J2488" s="866"/>
      <c r="K2488" s="905"/>
    </row>
    <row r="2489" spans="1:11" ht="19" thickBot="1" x14ac:dyDescent="0.5">
      <c r="A2489" s="866"/>
      <c r="B2489" s="866"/>
      <c r="C2489" s="866"/>
      <c r="D2489" s="866"/>
      <c r="E2489" s="867"/>
      <c r="F2489" s="866"/>
      <c r="G2489" s="866"/>
      <c r="H2489" s="870" t="str">
        <f t="array" ref="H2489">IF(ISERROR(INDEX(גיליון3!$U$13:$X$27,MATCH('דיווח פרטני'!G2489,גיליון3!$T$13:$T$27,0),MATCH('דיווח פרטני'!C2489,גיליון3!$U$12:$X$12,0)))," ", INDEX(גיליון3!$U$13:$X$27,MATCH('דיווח פרטני'!G2489,גיליון3!$T$13:$T$27,0),MATCH('דיווח פרטני'!C2489,גיליון3!$U$12:$X$12,0)))</f>
        <v xml:space="preserve"> </v>
      </c>
      <c r="I2489" s="866"/>
      <c r="J2489" s="866"/>
      <c r="K2489" s="905"/>
    </row>
    <row r="2490" spans="1:11" ht="19" thickBot="1" x14ac:dyDescent="0.5">
      <c r="A2490" s="866"/>
      <c r="B2490" s="866"/>
      <c r="C2490" s="866"/>
      <c r="D2490" s="866"/>
      <c r="E2490" s="867"/>
      <c r="F2490" s="866"/>
      <c r="G2490" s="866"/>
      <c r="H2490" s="870" t="str">
        <f t="array" ref="H2490">IF(ISERROR(INDEX(גיליון3!$U$13:$X$27,MATCH('דיווח פרטני'!G2490,גיליון3!$T$13:$T$27,0),MATCH('דיווח פרטני'!C2490,גיליון3!$U$12:$X$12,0)))," ", INDEX(גיליון3!$U$13:$X$27,MATCH('דיווח פרטני'!G2490,גיליון3!$T$13:$T$27,0),MATCH('דיווח פרטני'!C2490,גיליון3!$U$12:$X$12,0)))</f>
        <v xml:space="preserve"> </v>
      </c>
      <c r="I2490" s="866"/>
      <c r="J2490" s="866"/>
      <c r="K2490" s="905"/>
    </row>
    <row r="2491" spans="1:11" ht="19" thickBot="1" x14ac:dyDescent="0.5">
      <c r="A2491" s="866"/>
      <c r="B2491" s="866"/>
      <c r="C2491" s="866"/>
      <c r="D2491" s="866"/>
      <c r="E2491" s="867"/>
      <c r="F2491" s="866"/>
      <c r="G2491" s="866"/>
      <c r="H2491" s="870" t="str">
        <f t="array" ref="H2491">IF(ISERROR(INDEX(גיליון3!$U$13:$X$27,MATCH('דיווח פרטני'!G2491,גיליון3!$T$13:$T$27,0),MATCH('דיווח פרטני'!C2491,גיליון3!$U$12:$X$12,0)))," ", INDEX(גיליון3!$U$13:$X$27,MATCH('דיווח פרטני'!G2491,גיליון3!$T$13:$T$27,0),MATCH('דיווח פרטני'!C2491,גיליון3!$U$12:$X$12,0)))</f>
        <v xml:space="preserve"> </v>
      </c>
      <c r="I2491" s="866"/>
      <c r="J2491" s="866"/>
      <c r="K2491" s="905"/>
    </row>
    <row r="2492" spans="1:11" ht="19" thickBot="1" x14ac:dyDescent="0.5">
      <c r="A2492" s="866"/>
      <c r="B2492" s="866"/>
      <c r="C2492" s="866"/>
      <c r="D2492" s="866"/>
      <c r="E2492" s="867"/>
      <c r="F2492" s="866"/>
      <c r="G2492" s="866"/>
      <c r="H2492" s="870" t="str">
        <f t="array" ref="H2492">IF(ISERROR(INDEX(גיליון3!$U$13:$X$27,MATCH('דיווח פרטני'!G2492,גיליון3!$T$13:$T$27,0),MATCH('דיווח פרטני'!C2492,גיליון3!$U$12:$X$12,0)))," ", INDEX(גיליון3!$U$13:$X$27,MATCH('דיווח פרטני'!G2492,גיליון3!$T$13:$T$27,0),MATCH('דיווח פרטני'!C2492,גיליון3!$U$12:$X$12,0)))</f>
        <v xml:space="preserve"> </v>
      </c>
      <c r="I2492" s="866"/>
      <c r="J2492" s="866"/>
      <c r="K2492" s="905"/>
    </row>
    <row r="2493" spans="1:11" ht="19" thickBot="1" x14ac:dyDescent="0.5">
      <c r="A2493" s="866"/>
      <c r="B2493" s="866"/>
      <c r="C2493" s="866"/>
      <c r="D2493" s="866"/>
      <c r="E2493" s="867"/>
      <c r="F2493" s="866"/>
      <c r="G2493" s="866"/>
      <c r="H2493" s="870" t="str">
        <f t="array" ref="H2493">IF(ISERROR(INDEX(גיליון3!$U$13:$X$27,MATCH('דיווח פרטני'!G2493,גיליון3!$T$13:$T$27,0),MATCH('דיווח פרטני'!C2493,גיליון3!$U$12:$X$12,0)))," ", INDEX(גיליון3!$U$13:$X$27,MATCH('דיווח פרטני'!G2493,גיליון3!$T$13:$T$27,0),MATCH('דיווח פרטני'!C2493,גיליון3!$U$12:$X$12,0)))</f>
        <v xml:space="preserve"> </v>
      </c>
      <c r="I2493" s="866"/>
      <c r="J2493" s="866"/>
      <c r="K2493" s="905"/>
    </row>
    <row r="2494" spans="1:11" ht="19" thickBot="1" x14ac:dyDescent="0.5">
      <c r="A2494" s="866"/>
      <c r="B2494" s="866"/>
      <c r="C2494" s="866"/>
      <c r="D2494" s="866"/>
      <c r="E2494" s="867"/>
      <c r="F2494" s="866"/>
      <c r="G2494" s="866"/>
      <c r="H2494" s="870" t="str">
        <f t="array" ref="H2494">IF(ISERROR(INDEX(גיליון3!$U$13:$X$27,MATCH('דיווח פרטני'!G2494,גיליון3!$T$13:$T$27,0),MATCH('דיווח פרטני'!C2494,גיליון3!$U$12:$X$12,0)))," ", INDEX(גיליון3!$U$13:$X$27,MATCH('דיווח פרטני'!G2494,גיליון3!$T$13:$T$27,0),MATCH('דיווח פרטני'!C2494,גיליון3!$U$12:$X$12,0)))</f>
        <v xml:space="preserve"> </v>
      </c>
      <c r="I2494" s="866"/>
      <c r="J2494" s="866"/>
      <c r="K2494" s="905"/>
    </row>
    <row r="2495" spans="1:11" ht="19" thickBot="1" x14ac:dyDescent="0.5">
      <c r="A2495" s="866"/>
      <c r="B2495" s="866"/>
      <c r="C2495" s="866"/>
      <c r="D2495" s="866"/>
      <c r="E2495" s="867"/>
      <c r="F2495" s="866"/>
      <c r="G2495" s="866"/>
      <c r="H2495" s="870" t="str">
        <f t="array" ref="H2495">IF(ISERROR(INDEX(גיליון3!$U$13:$X$27,MATCH('דיווח פרטני'!G2495,גיליון3!$T$13:$T$27,0),MATCH('דיווח פרטני'!C2495,גיליון3!$U$12:$X$12,0)))," ", INDEX(גיליון3!$U$13:$X$27,MATCH('דיווח פרטני'!G2495,גיליון3!$T$13:$T$27,0),MATCH('דיווח פרטני'!C2495,גיליון3!$U$12:$X$12,0)))</f>
        <v xml:space="preserve"> </v>
      </c>
      <c r="I2495" s="866"/>
      <c r="J2495" s="866"/>
      <c r="K2495" s="905"/>
    </row>
    <row r="2496" spans="1:11" ht="19" thickBot="1" x14ac:dyDescent="0.5">
      <c r="A2496" s="866"/>
      <c r="B2496" s="866"/>
      <c r="C2496" s="866"/>
      <c r="D2496" s="866"/>
      <c r="E2496" s="867"/>
      <c r="F2496" s="866"/>
      <c r="G2496" s="866"/>
      <c r="H2496" s="870" t="str">
        <f t="array" ref="H2496">IF(ISERROR(INDEX(גיליון3!$U$13:$X$27,MATCH('דיווח פרטני'!G2496,גיליון3!$T$13:$T$27,0),MATCH('דיווח פרטני'!C2496,גיליון3!$U$12:$X$12,0)))," ", INDEX(גיליון3!$U$13:$X$27,MATCH('דיווח פרטני'!G2496,גיליון3!$T$13:$T$27,0),MATCH('דיווח פרטני'!C2496,גיליון3!$U$12:$X$12,0)))</f>
        <v xml:space="preserve"> </v>
      </c>
      <c r="I2496" s="866"/>
      <c r="J2496" s="866"/>
      <c r="K2496" s="905"/>
    </row>
    <row r="2497" spans="1:11" ht="19" thickBot="1" x14ac:dyDescent="0.5">
      <c r="A2497" s="866"/>
      <c r="B2497" s="866"/>
      <c r="C2497" s="866"/>
      <c r="D2497" s="866"/>
      <c r="E2497" s="867"/>
      <c r="F2497" s="866"/>
      <c r="G2497" s="866"/>
      <c r="H2497" s="870" t="str">
        <f t="array" ref="H2497">IF(ISERROR(INDEX(גיליון3!$U$13:$X$27,MATCH('דיווח פרטני'!G2497,גיליון3!$T$13:$T$27,0),MATCH('דיווח פרטני'!C2497,גיליון3!$U$12:$X$12,0)))," ", INDEX(גיליון3!$U$13:$X$27,MATCH('דיווח פרטני'!G2497,גיליון3!$T$13:$T$27,0),MATCH('דיווח פרטני'!C2497,גיליון3!$U$12:$X$12,0)))</f>
        <v xml:space="preserve"> </v>
      </c>
      <c r="I2497" s="866"/>
      <c r="J2497" s="866"/>
      <c r="K2497" s="905"/>
    </row>
    <row r="2498" spans="1:11" ht="19" thickBot="1" x14ac:dyDescent="0.5">
      <c r="A2498" s="866"/>
      <c r="B2498" s="866"/>
      <c r="C2498" s="866"/>
      <c r="D2498" s="866"/>
      <c r="E2498" s="867"/>
      <c r="F2498" s="866"/>
      <c r="G2498" s="866"/>
      <c r="H2498" s="870" t="str">
        <f t="array" ref="H2498">IF(ISERROR(INDEX(גיליון3!$U$13:$X$27,MATCH('דיווח פרטני'!G2498,גיליון3!$T$13:$T$27,0),MATCH('דיווח פרטני'!C2498,גיליון3!$U$12:$X$12,0)))," ", INDEX(גיליון3!$U$13:$X$27,MATCH('דיווח פרטני'!G2498,גיליון3!$T$13:$T$27,0),MATCH('דיווח פרטני'!C2498,גיליון3!$U$12:$X$12,0)))</f>
        <v xml:space="preserve"> </v>
      </c>
      <c r="I2498" s="866"/>
      <c r="J2498" s="866"/>
      <c r="K2498" s="905"/>
    </row>
    <row r="2499" spans="1:11" ht="19" thickBot="1" x14ac:dyDescent="0.5">
      <c r="A2499" s="866"/>
      <c r="B2499" s="866"/>
      <c r="C2499" s="866"/>
      <c r="D2499" s="866"/>
      <c r="E2499" s="867"/>
      <c r="F2499" s="866"/>
      <c r="G2499" s="866"/>
      <c r="H2499" s="870" t="str">
        <f t="array" ref="H2499">IF(ISERROR(INDEX(גיליון3!$U$13:$X$27,MATCH('דיווח פרטני'!G2499,גיליון3!$T$13:$T$27,0),MATCH('דיווח פרטני'!C2499,גיליון3!$U$12:$X$12,0)))," ", INDEX(גיליון3!$U$13:$X$27,MATCH('דיווח פרטני'!G2499,גיליון3!$T$13:$T$27,0),MATCH('דיווח פרטני'!C2499,גיליון3!$U$12:$X$12,0)))</f>
        <v xml:space="preserve"> </v>
      </c>
      <c r="I2499" s="866"/>
      <c r="J2499" s="866"/>
      <c r="K2499" s="905"/>
    </row>
    <row r="2500" spans="1:11" ht="19" thickBot="1" x14ac:dyDescent="0.5">
      <c r="A2500" s="866"/>
      <c r="B2500" s="866"/>
      <c r="C2500" s="866"/>
      <c r="D2500" s="866"/>
      <c r="E2500" s="867"/>
      <c r="F2500" s="866"/>
      <c r="G2500" s="866"/>
      <c r="H2500" s="870" t="str">
        <f t="array" ref="H2500">IF(ISERROR(INDEX(גיליון3!$U$13:$X$27,MATCH('דיווח פרטני'!G2500,גיליון3!$T$13:$T$27,0),MATCH('דיווח פרטני'!C2500,גיליון3!$U$12:$X$12,0)))," ", INDEX(גיליון3!$U$13:$X$27,MATCH('דיווח פרטני'!G2500,גיליון3!$T$13:$T$27,0),MATCH('דיווח פרטני'!C2500,גיליון3!$U$12:$X$12,0)))</f>
        <v xml:space="preserve"> </v>
      </c>
      <c r="I2500" s="866"/>
      <c r="J2500" s="866"/>
      <c r="K2500" s="905"/>
    </row>
    <row r="2501" spans="1:11" ht="19" thickBot="1" x14ac:dyDescent="0.5">
      <c r="A2501" s="866"/>
      <c r="B2501" s="866"/>
      <c r="C2501" s="866"/>
      <c r="D2501" s="866"/>
      <c r="E2501" s="867"/>
      <c r="F2501" s="866"/>
      <c r="G2501" s="866"/>
      <c r="H2501" s="870" t="str">
        <f t="array" ref="H2501">IF(ISERROR(INDEX(גיליון3!$U$13:$X$27,MATCH('דיווח פרטני'!G2501,גיליון3!$T$13:$T$27,0),MATCH('דיווח פרטני'!C2501,גיליון3!$U$12:$X$12,0)))," ", INDEX(גיליון3!$U$13:$X$27,MATCH('דיווח פרטני'!G2501,גיליון3!$T$13:$T$27,0),MATCH('דיווח פרטני'!C2501,גיליון3!$U$12:$X$12,0)))</f>
        <v xml:space="preserve"> </v>
      </c>
      <c r="I2501" s="866"/>
      <c r="J2501" s="866"/>
      <c r="K2501" s="905"/>
    </row>
    <row r="2502" spans="1:11" ht="19" thickBot="1" x14ac:dyDescent="0.5">
      <c r="A2502" s="866"/>
      <c r="B2502" s="866"/>
      <c r="C2502" s="866"/>
      <c r="D2502" s="866"/>
      <c r="E2502" s="867"/>
      <c r="F2502" s="866"/>
      <c r="G2502" s="866"/>
      <c r="H2502" s="870" t="str">
        <f t="array" ref="H2502">IF(ISERROR(INDEX(גיליון3!$U$13:$X$27,MATCH('דיווח פרטני'!G2502,גיליון3!$T$13:$T$27,0),MATCH('דיווח פרטני'!C2502,גיליון3!$U$12:$X$12,0)))," ", INDEX(גיליון3!$U$13:$X$27,MATCH('דיווח פרטני'!G2502,גיליון3!$T$13:$T$27,0),MATCH('דיווח פרטני'!C2502,גיליון3!$U$12:$X$12,0)))</f>
        <v xml:space="preserve"> </v>
      </c>
      <c r="I2502" s="866"/>
      <c r="J2502" s="866"/>
      <c r="K2502" s="905"/>
    </row>
    <row r="2503" spans="1:11" ht="19" thickBot="1" x14ac:dyDescent="0.5">
      <c r="A2503" s="866"/>
      <c r="B2503" s="866"/>
      <c r="C2503" s="866"/>
      <c r="D2503" s="866"/>
      <c r="E2503" s="867"/>
      <c r="F2503" s="866"/>
      <c r="G2503" s="866"/>
      <c r="H2503" s="870" t="str">
        <f t="array" ref="H2503">IF(ISERROR(INDEX(גיליון3!$U$13:$X$27,MATCH('דיווח פרטני'!G2503,גיליון3!$T$13:$T$27,0),MATCH('דיווח פרטני'!C2503,גיליון3!$U$12:$X$12,0)))," ", INDEX(גיליון3!$U$13:$X$27,MATCH('דיווח פרטני'!G2503,גיליון3!$T$13:$T$27,0),MATCH('דיווח פרטני'!C2503,גיליון3!$U$12:$X$12,0)))</f>
        <v xml:space="preserve"> </v>
      </c>
      <c r="I2503" s="866"/>
      <c r="J2503" s="866"/>
      <c r="K2503" s="905"/>
    </row>
    <row r="2504" spans="1:11" ht="19" thickBot="1" x14ac:dyDescent="0.5">
      <c r="A2504" s="866"/>
      <c r="B2504" s="866"/>
      <c r="C2504" s="866"/>
      <c r="D2504" s="866"/>
      <c r="E2504" s="867"/>
      <c r="F2504" s="866"/>
      <c r="G2504" s="866"/>
      <c r="H2504" s="870" t="str">
        <f t="array" ref="H2504">IF(ISERROR(INDEX(גיליון3!$U$13:$X$27,MATCH('דיווח פרטני'!G2504,גיליון3!$T$13:$T$27,0),MATCH('דיווח פרטני'!C2504,גיליון3!$U$12:$X$12,0)))," ", INDEX(גיליון3!$U$13:$X$27,MATCH('דיווח פרטני'!G2504,גיליון3!$T$13:$T$27,0),MATCH('דיווח פרטני'!C2504,גיליון3!$U$12:$X$12,0)))</f>
        <v xml:space="preserve"> </v>
      </c>
      <c r="I2504" s="866"/>
      <c r="J2504" s="866"/>
      <c r="K2504" s="905"/>
    </row>
    <row r="2505" spans="1:11" ht="19" thickBot="1" x14ac:dyDescent="0.5">
      <c r="A2505" s="866"/>
      <c r="B2505" s="866"/>
      <c r="C2505" s="866"/>
      <c r="D2505" s="866"/>
      <c r="E2505" s="867"/>
      <c r="F2505" s="866"/>
      <c r="G2505" s="866"/>
      <c r="H2505" s="870" t="str">
        <f t="array" ref="H2505">IF(ISERROR(INDEX(גיליון3!$U$13:$X$27,MATCH('דיווח פרטני'!G2505,גיליון3!$T$13:$T$27,0),MATCH('דיווח פרטני'!C2505,גיליון3!$U$12:$X$12,0)))," ", INDEX(גיליון3!$U$13:$X$27,MATCH('דיווח פרטני'!G2505,גיליון3!$T$13:$T$27,0),MATCH('דיווח פרטני'!C2505,גיליון3!$U$12:$X$12,0)))</f>
        <v xml:space="preserve"> </v>
      </c>
      <c r="I2505" s="866"/>
      <c r="J2505" s="866"/>
      <c r="K2505" s="905"/>
    </row>
    <row r="2506" spans="1:11" ht="19" thickBot="1" x14ac:dyDescent="0.5">
      <c r="A2506" s="866"/>
      <c r="B2506" s="866"/>
      <c r="C2506" s="866"/>
      <c r="D2506" s="866"/>
      <c r="E2506" s="867"/>
      <c r="F2506" s="866"/>
      <c r="G2506" s="866"/>
      <c r="H2506" s="870" t="str">
        <f t="array" ref="H2506">IF(ISERROR(INDEX(גיליון3!$U$13:$X$27,MATCH('דיווח פרטני'!G2506,גיליון3!$T$13:$T$27,0),MATCH('דיווח פרטני'!C2506,גיליון3!$U$12:$X$12,0)))," ", INDEX(גיליון3!$U$13:$X$27,MATCH('דיווח פרטני'!G2506,גיליון3!$T$13:$T$27,0),MATCH('דיווח פרטני'!C2506,גיליון3!$U$12:$X$12,0)))</f>
        <v xml:space="preserve"> </v>
      </c>
      <c r="I2506" s="866"/>
      <c r="J2506" s="866"/>
      <c r="K2506" s="905"/>
    </row>
    <row r="2507" spans="1:11" ht="19" thickBot="1" x14ac:dyDescent="0.5">
      <c r="A2507" s="866"/>
      <c r="B2507" s="866"/>
      <c r="C2507" s="866"/>
      <c r="D2507" s="866"/>
      <c r="E2507" s="867"/>
      <c r="F2507" s="866"/>
      <c r="G2507" s="866"/>
      <c r="H2507" s="870" t="str">
        <f t="array" ref="H2507">IF(ISERROR(INDEX(גיליון3!$U$13:$X$27,MATCH('דיווח פרטני'!G2507,גיליון3!$T$13:$T$27,0),MATCH('דיווח פרטני'!C2507,גיליון3!$U$12:$X$12,0)))," ", INDEX(גיליון3!$U$13:$X$27,MATCH('דיווח פרטני'!G2507,גיליון3!$T$13:$T$27,0),MATCH('דיווח פרטני'!C2507,גיליון3!$U$12:$X$12,0)))</f>
        <v xml:space="preserve"> </v>
      </c>
      <c r="I2507" s="866"/>
      <c r="J2507" s="866"/>
      <c r="K2507" s="905"/>
    </row>
    <row r="2508" spans="1:11" ht="19" thickBot="1" x14ac:dyDescent="0.5">
      <c r="A2508" s="866"/>
      <c r="B2508" s="866"/>
      <c r="C2508" s="866"/>
      <c r="D2508" s="866"/>
      <c r="E2508" s="867"/>
      <c r="F2508" s="866"/>
      <c r="G2508" s="866"/>
      <c r="H2508" s="870" t="str">
        <f t="array" ref="H2508">IF(ISERROR(INDEX(גיליון3!$U$13:$X$27,MATCH('דיווח פרטני'!G2508,גיליון3!$T$13:$T$27,0),MATCH('דיווח פרטני'!C2508,גיליון3!$U$12:$X$12,0)))," ", INDEX(גיליון3!$U$13:$X$27,MATCH('דיווח פרטני'!G2508,גיליון3!$T$13:$T$27,0),MATCH('דיווח פרטני'!C2508,גיליון3!$U$12:$X$12,0)))</f>
        <v xml:space="preserve"> </v>
      </c>
      <c r="I2508" s="866"/>
      <c r="J2508" s="866"/>
      <c r="K2508" s="905"/>
    </row>
    <row r="2509" spans="1:11" ht="19" thickBot="1" x14ac:dyDescent="0.5">
      <c r="A2509" s="866"/>
      <c r="B2509" s="866"/>
      <c r="C2509" s="866"/>
      <c r="D2509" s="866"/>
      <c r="E2509" s="867"/>
      <c r="F2509" s="866"/>
      <c r="G2509" s="866"/>
      <c r="H2509" s="870" t="str">
        <f t="array" ref="H2509">IF(ISERROR(INDEX(גיליון3!$U$13:$X$27,MATCH('דיווח פרטני'!G2509,גיליון3!$T$13:$T$27,0),MATCH('דיווח פרטני'!C2509,גיליון3!$U$12:$X$12,0)))," ", INDEX(גיליון3!$U$13:$X$27,MATCH('דיווח פרטני'!G2509,גיליון3!$T$13:$T$27,0),MATCH('דיווח פרטני'!C2509,גיליון3!$U$12:$X$12,0)))</f>
        <v xml:space="preserve"> </v>
      </c>
      <c r="I2509" s="866"/>
      <c r="J2509" s="866"/>
      <c r="K2509" s="905"/>
    </row>
    <row r="2510" spans="1:11" ht="19" thickBot="1" x14ac:dyDescent="0.5">
      <c r="A2510" s="866"/>
      <c r="B2510" s="866"/>
      <c r="C2510" s="866"/>
      <c r="D2510" s="866"/>
      <c r="E2510" s="867"/>
      <c r="F2510" s="866"/>
      <c r="G2510" s="866"/>
      <c r="H2510" s="870" t="str">
        <f t="array" ref="H2510">IF(ISERROR(INDEX(גיליון3!$U$13:$X$27,MATCH('דיווח פרטני'!G2510,גיליון3!$T$13:$T$27,0),MATCH('דיווח פרטני'!C2510,גיליון3!$U$12:$X$12,0)))," ", INDEX(גיליון3!$U$13:$X$27,MATCH('דיווח פרטני'!G2510,גיליון3!$T$13:$T$27,0),MATCH('דיווח פרטני'!C2510,גיליון3!$U$12:$X$12,0)))</f>
        <v xml:space="preserve"> </v>
      </c>
      <c r="I2510" s="866"/>
      <c r="J2510" s="866"/>
      <c r="K2510" s="905"/>
    </row>
    <row r="2511" spans="1:11" ht="19" thickBot="1" x14ac:dyDescent="0.5">
      <c r="A2511" s="866"/>
      <c r="B2511" s="866"/>
      <c r="C2511" s="866"/>
      <c r="D2511" s="866"/>
      <c r="E2511" s="867"/>
      <c r="F2511" s="866"/>
      <c r="G2511" s="866"/>
      <c r="H2511" s="870" t="str">
        <f t="array" ref="H2511">IF(ISERROR(INDEX(גיליון3!$U$13:$X$27,MATCH('דיווח פרטני'!G2511,גיליון3!$T$13:$T$27,0),MATCH('דיווח פרטני'!C2511,גיליון3!$U$12:$X$12,0)))," ", INDEX(גיליון3!$U$13:$X$27,MATCH('דיווח פרטני'!G2511,גיליון3!$T$13:$T$27,0),MATCH('דיווח פרטני'!C2511,גיליון3!$U$12:$X$12,0)))</f>
        <v xml:space="preserve"> </v>
      </c>
      <c r="I2511" s="866"/>
      <c r="J2511" s="866"/>
      <c r="K2511" s="905"/>
    </row>
    <row r="2512" spans="1:11" ht="19" thickBot="1" x14ac:dyDescent="0.5">
      <c r="A2512" s="866"/>
      <c r="B2512" s="866"/>
      <c r="C2512" s="866"/>
      <c r="D2512" s="866"/>
      <c r="E2512" s="867"/>
      <c r="F2512" s="866"/>
      <c r="G2512" s="866"/>
      <c r="H2512" s="870" t="str">
        <f t="array" ref="H2512">IF(ISERROR(INDEX(גיליון3!$U$13:$X$27,MATCH('דיווח פרטני'!G2512,גיליון3!$T$13:$T$27,0),MATCH('דיווח פרטני'!C2512,גיליון3!$U$12:$X$12,0)))," ", INDEX(גיליון3!$U$13:$X$27,MATCH('דיווח פרטני'!G2512,גיליון3!$T$13:$T$27,0),MATCH('דיווח פרטני'!C2512,גיליון3!$U$12:$X$12,0)))</f>
        <v xml:space="preserve"> </v>
      </c>
      <c r="I2512" s="866"/>
      <c r="J2512" s="866"/>
      <c r="K2512" s="905"/>
    </row>
    <row r="2513" spans="1:11" ht="19" thickBot="1" x14ac:dyDescent="0.5">
      <c r="A2513" s="866"/>
      <c r="B2513" s="866"/>
      <c r="C2513" s="866"/>
      <c r="D2513" s="866"/>
      <c r="E2513" s="867"/>
      <c r="F2513" s="866"/>
      <c r="G2513" s="866"/>
      <c r="H2513" s="870" t="str">
        <f t="array" ref="H2513">IF(ISERROR(INDEX(גיליון3!$U$13:$X$27,MATCH('דיווח פרטני'!G2513,גיליון3!$T$13:$T$27,0),MATCH('דיווח פרטני'!C2513,גיליון3!$U$12:$X$12,0)))," ", INDEX(גיליון3!$U$13:$X$27,MATCH('דיווח פרטני'!G2513,גיליון3!$T$13:$T$27,0),MATCH('דיווח פרטני'!C2513,גיליון3!$U$12:$X$12,0)))</f>
        <v xml:space="preserve"> </v>
      </c>
      <c r="I2513" s="866"/>
      <c r="J2513" s="866"/>
      <c r="K2513" s="905"/>
    </row>
    <row r="2514" spans="1:11" ht="19" thickBot="1" x14ac:dyDescent="0.5">
      <c r="A2514" s="866"/>
      <c r="B2514" s="866"/>
      <c r="C2514" s="866"/>
      <c r="D2514" s="866"/>
      <c r="E2514" s="867"/>
      <c r="F2514" s="866"/>
      <c r="G2514" s="866"/>
      <c r="H2514" s="870" t="str">
        <f t="array" ref="H2514">IF(ISERROR(INDEX(גיליון3!$U$13:$X$27,MATCH('דיווח פרטני'!G2514,גיליון3!$T$13:$T$27,0),MATCH('דיווח פרטני'!C2514,גיליון3!$U$12:$X$12,0)))," ", INDEX(גיליון3!$U$13:$X$27,MATCH('דיווח פרטני'!G2514,גיליון3!$T$13:$T$27,0),MATCH('דיווח פרטני'!C2514,גיליון3!$U$12:$X$12,0)))</f>
        <v xml:space="preserve"> </v>
      </c>
      <c r="I2514" s="866"/>
      <c r="J2514" s="866"/>
      <c r="K2514" s="905"/>
    </row>
    <row r="2515" spans="1:11" ht="19" thickBot="1" x14ac:dyDescent="0.5">
      <c r="A2515" s="866"/>
      <c r="B2515" s="866"/>
      <c r="C2515" s="866"/>
      <c r="D2515" s="866"/>
      <c r="E2515" s="867"/>
      <c r="F2515" s="866"/>
      <c r="G2515" s="866"/>
      <c r="H2515" s="870" t="str">
        <f t="array" ref="H2515">IF(ISERROR(INDEX(גיליון3!$U$13:$X$27,MATCH('דיווח פרטני'!G2515,גיליון3!$T$13:$T$27,0),MATCH('דיווח פרטני'!C2515,גיליון3!$U$12:$X$12,0)))," ", INDEX(גיליון3!$U$13:$X$27,MATCH('דיווח פרטני'!G2515,גיליון3!$T$13:$T$27,0),MATCH('דיווח פרטני'!C2515,גיליון3!$U$12:$X$12,0)))</f>
        <v xml:space="preserve"> </v>
      </c>
      <c r="I2515" s="866"/>
      <c r="J2515" s="866"/>
      <c r="K2515" s="905"/>
    </row>
    <row r="2516" spans="1:11" ht="19" thickBot="1" x14ac:dyDescent="0.5">
      <c r="A2516" s="866"/>
      <c r="B2516" s="866"/>
      <c r="C2516" s="866"/>
      <c r="D2516" s="866"/>
      <c r="E2516" s="867"/>
      <c r="F2516" s="866"/>
      <c r="G2516" s="866"/>
      <c r="H2516" s="870" t="str">
        <f t="array" ref="H2516">IF(ISERROR(INDEX(גיליון3!$U$13:$X$27,MATCH('דיווח פרטני'!G2516,גיליון3!$T$13:$T$27,0),MATCH('דיווח פרטני'!C2516,גיליון3!$U$12:$X$12,0)))," ", INDEX(גיליון3!$U$13:$X$27,MATCH('דיווח פרטני'!G2516,גיליון3!$T$13:$T$27,0),MATCH('דיווח פרטני'!C2516,גיליון3!$U$12:$X$12,0)))</f>
        <v xml:space="preserve"> </v>
      </c>
      <c r="I2516" s="866"/>
      <c r="J2516" s="866"/>
      <c r="K2516" s="905"/>
    </row>
    <row r="2517" spans="1:11" ht="19" thickBot="1" x14ac:dyDescent="0.5">
      <c r="A2517" s="866"/>
      <c r="B2517" s="866"/>
      <c r="C2517" s="866"/>
      <c r="D2517" s="866"/>
      <c r="E2517" s="867"/>
      <c r="F2517" s="866"/>
      <c r="G2517" s="866"/>
      <c r="H2517" s="870" t="str">
        <f t="array" ref="H2517">IF(ISERROR(INDEX(גיליון3!$U$13:$X$27,MATCH('דיווח פרטני'!G2517,גיליון3!$T$13:$T$27,0),MATCH('דיווח פרטני'!C2517,גיליון3!$U$12:$X$12,0)))," ", INDEX(גיליון3!$U$13:$X$27,MATCH('דיווח פרטני'!G2517,גיליון3!$T$13:$T$27,0),MATCH('דיווח פרטני'!C2517,גיליון3!$U$12:$X$12,0)))</f>
        <v xml:space="preserve"> </v>
      </c>
      <c r="I2517" s="866"/>
      <c r="J2517" s="866"/>
      <c r="K2517" s="905"/>
    </row>
    <row r="2518" spans="1:11" ht="19" thickBot="1" x14ac:dyDescent="0.5">
      <c r="A2518" s="866"/>
      <c r="B2518" s="866"/>
      <c r="C2518" s="866"/>
      <c r="D2518" s="866"/>
      <c r="E2518" s="867"/>
      <c r="F2518" s="866"/>
      <c r="G2518" s="866"/>
      <c r="H2518" s="870" t="str">
        <f t="array" ref="H2518">IF(ISERROR(INDEX(גיליון3!$U$13:$X$27,MATCH('דיווח פרטני'!G2518,גיליון3!$T$13:$T$27,0),MATCH('דיווח פרטני'!C2518,גיליון3!$U$12:$X$12,0)))," ", INDEX(גיליון3!$U$13:$X$27,MATCH('דיווח פרטני'!G2518,גיליון3!$T$13:$T$27,0),MATCH('דיווח פרטני'!C2518,גיליון3!$U$12:$X$12,0)))</f>
        <v xml:space="preserve"> </v>
      </c>
      <c r="I2518" s="866"/>
      <c r="J2518" s="866"/>
      <c r="K2518" s="905"/>
    </row>
    <row r="2519" spans="1:11" ht="19" thickBot="1" x14ac:dyDescent="0.5">
      <c r="A2519" s="866"/>
      <c r="B2519" s="866"/>
      <c r="C2519" s="866"/>
      <c r="D2519" s="866"/>
      <c r="E2519" s="867"/>
      <c r="F2519" s="866"/>
      <c r="G2519" s="866"/>
      <c r="H2519" s="870" t="str">
        <f t="array" ref="H2519">IF(ISERROR(INDEX(גיליון3!$U$13:$X$27,MATCH('דיווח פרטני'!G2519,גיליון3!$T$13:$T$27,0),MATCH('דיווח פרטני'!C2519,גיליון3!$U$12:$X$12,0)))," ", INDEX(גיליון3!$U$13:$X$27,MATCH('דיווח פרטני'!G2519,גיליון3!$T$13:$T$27,0),MATCH('דיווח פרטני'!C2519,גיליון3!$U$12:$X$12,0)))</f>
        <v xml:space="preserve"> </v>
      </c>
      <c r="I2519" s="866"/>
      <c r="J2519" s="866"/>
      <c r="K2519" s="905"/>
    </row>
    <row r="2520" spans="1:11" ht="19" thickBot="1" x14ac:dyDescent="0.5">
      <c r="A2520" s="866"/>
      <c r="B2520" s="866"/>
      <c r="C2520" s="866"/>
      <c r="D2520" s="866"/>
      <c r="E2520" s="867"/>
      <c r="F2520" s="866"/>
      <c r="G2520" s="866"/>
      <c r="H2520" s="870" t="str">
        <f t="array" ref="H2520">IF(ISERROR(INDEX(גיליון3!$U$13:$X$27,MATCH('דיווח פרטני'!G2520,גיליון3!$T$13:$T$27,0),MATCH('דיווח פרטני'!C2520,גיליון3!$U$12:$X$12,0)))," ", INDEX(גיליון3!$U$13:$X$27,MATCH('דיווח פרטני'!G2520,גיליון3!$T$13:$T$27,0),MATCH('דיווח פרטני'!C2520,גיליון3!$U$12:$X$12,0)))</f>
        <v xml:space="preserve"> </v>
      </c>
      <c r="I2520" s="866"/>
      <c r="J2520" s="866"/>
      <c r="K2520" s="905"/>
    </row>
    <row r="2521" spans="1:11" ht="19" thickBot="1" x14ac:dyDescent="0.5">
      <c r="A2521" s="866"/>
      <c r="B2521" s="866"/>
      <c r="C2521" s="866"/>
      <c r="D2521" s="866"/>
      <c r="E2521" s="867"/>
      <c r="F2521" s="866"/>
      <c r="G2521" s="866"/>
      <c r="H2521" s="870" t="str">
        <f t="array" ref="H2521">IF(ISERROR(INDEX(גיליון3!$U$13:$X$27,MATCH('דיווח פרטני'!G2521,גיליון3!$T$13:$T$27,0),MATCH('דיווח פרטני'!C2521,גיליון3!$U$12:$X$12,0)))," ", INDEX(גיליון3!$U$13:$X$27,MATCH('דיווח פרטני'!G2521,גיליון3!$T$13:$T$27,0),MATCH('דיווח פרטני'!C2521,גיליון3!$U$12:$X$12,0)))</f>
        <v xml:space="preserve"> </v>
      </c>
      <c r="I2521" s="866"/>
      <c r="J2521" s="866"/>
      <c r="K2521" s="905"/>
    </row>
    <row r="2522" spans="1:11" ht="19" thickBot="1" x14ac:dyDescent="0.5">
      <c r="A2522" s="866"/>
      <c r="B2522" s="866"/>
      <c r="C2522" s="866"/>
      <c r="D2522" s="866"/>
      <c r="E2522" s="867"/>
      <c r="F2522" s="866"/>
      <c r="G2522" s="866"/>
      <c r="H2522" s="870" t="str">
        <f t="array" ref="H2522">IF(ISERROR(INDEX(גיליון3!$U$13:$X$27,MATCH('דיווח פרטני'!G2522,גיליון3!$T$13:$T$27,0),MATCH('דיווח פרטני'!C2522,גיליון3!$U$12:$X$12,0)))," ", INDEX(גיליון3!$U$13:$X$27,MATCH('דיווח פרטני'!G2522,גיליון3!$T$13:$T$27,0),MATCH('דיווח פרטני'!C2522,גיליון3!$U$12:$X$12,0)))</f>
        <v xml:space="preserve"> </v>
      </c>
      <c r="I2522" s="866"/>
      <c r="J2522" s="866"/>
      <c r="K2522" s="905"/>
    </row>
    <row r="2523" spans="1:11" ht="19" thickBot="1" x14ac:dyDescent="0.5">
      <c r="A2523" s="866"/>
      <c r="B2523" s="866"/>
      <c r="C2523" s="866"/>
      <c r="D2523" s="866"/>
      <c r="E2523" s="867"/>
      <c r="F2523" s="866"/>
      <c r="G2523" s="866"/>
      <c r="H2523" s="870" t="str">
        <f t="array" ref="H2523">IF(ISERROR(INDEX(גיליון3!$U$13:$X$27,MATCH('דיווח פרטני'!G2523,גיליון3!$T$13:$T$27,0),MATCH('דיווח פרטני'!C2523,גיליון3!$U$12:$X$12,0)))," ", INDEX(גיליון3!$U$13:$X$27,MATCH('דיווח פרטני'!G2523,גיליון3!$T$13:$T$27,0),MATCH('דיווח פרטני'!C2523,גיליון3!$U$12:$X$12,0)))</f>
        <v xml:space="preserve"> </v>
      </c>
      <c r="I2523" s="866"/>
      <c r="J2523" s="866"/>
      <c r="K2523" s="905"/>
    </row>
    <row r="2524" spans="1:11" ht="19" thickBot="1" x14ac:dyDescent="0.5">
      <c r="A2524" s="866"/>
      <c r="B2524" s="866"/>
      <c r="C2524" s="866"/>
      <c r="D2524" s="866"/>
      <c r="E2524" s="867"/>
      <c r="F2524" s="866"/>
      <c r="G2524" s="866"/>
      <c r="H2524" s="870" t="str">
        <f t="array" ref="H2524">IF(ISERROR(INDEX(גיליון3!$U$13:$X$27,MATCH('דיווח פרטני'!G2524,גיליון3!$T$13:$T$27,0),MATCH('דיווח פרטני'!C2524,גיליון3!$U$12:$X$12,0)))," ", INDEX(גיליון3!$U$13:$X$27,MATCH('דיווח פרטני'!G2524,גיליון3!$T$13:$T$27,0),MATCH('דיווח פרטני'!C2524,גיליון3!$U$12:$X$12,0)))</f>
        <v xml:space="preserve"> </v>
      </c>
      <c r="I2524" s="866"/>
      <c r="J2524" s="866"/>
      <c r="K2524" s="905"/>
    </row>
    <row r="2525" spans="1:11" ht="19" thickBot="1" x14ac:dyDescent="0.5">
      <c r="A2525" s="866"/>
      <c r="B2525" s="866"/>
      <c r="C2525" s="866"/>
      <c r="D2525" s="866"/>
      <c r="E2525" s="867"/>
      <c r="F2525" s="866"/>
      <c r="G2525" s="866"/>
      <c r="H2525" s="870" t="str">
        <f t="array" ref="H2525">IF(ISERROR(INDEX(גיליון3!$U$13:$X$27,MATCH('דיווח פרטני'!G2525,גיליון3!$T$13:$T$27,0),MATCH('דיווח פרטני'!C2525,גיליון3!$U$12:$X$12,0)))," ", INDEX(גיליון3!$U$13:$X$27,MATCH('דיווח פרטני'!G2525,גיליון3!$T$13:$T$27,0),MATCH('דיווח פרטני'!C2525,גיליון3!$U$12:$X$12,0)))</f>
        <v xml:space="preserve"> </v>
      </c>
      <c r="I2525" s="866"/>
      <c r="J2525" s="866"/>
      <c r="K2525" s="905"/>
    </row>
    <row r="2526" spans="1:11" ht="19" thickBot="1" x14ac:dyDescent="0.5">
      <c r="A2526" s="866"/>
      <c r="B2526" s="866"/>
      <c r="C2526" s="866"/>
      <c r="D2526" s="866"/>
      <c r="E2526" s="867"/>
      <c r="F2526" s="866"/>
      <c r="G2526" s="866"/>
      <c r="H2526" s="870" t="str">
        <f t="array" ref="H2526">IF(ISERROR(INDEX(גיליון3!$U$13:$X$27,MATCH('דיווח פרטני'!G2526,גיליון3!$T$13:$T$27,0),MATCH('דיווח פרטני'!C2526,גיליון3!$U$12:$X$12,0)))," ", INDEX(גיליון3!$U$13:$X$27,MATCH('דיווח פרטני'!G2526,גיליון3!$T$13:$T$27,0),MATCH('דיווח פרטני'!C2526,גיליון3!$U$12:$X$12,0)))</f>
        <v xml:space="preserve"> </v>
      </c>
      <c r="I2526" s="866"/>
      <c r="J2526" s="866"/>
      <c r="K2526" s="905"/>
    </row>
    <row r="2527" spans="1:11" ht="19" thickBot="1" x14ac:dyDescent="0.5">
      <c r="A2527" s="866"/>
      <c r="B2527" s="866"/>
      <c r="C2527" s="866"/>
      <c r="D2527" s="866"/>
      <c r="E2527" s="867"/>
      <c r="F2527" s="866"/>
      <c r="G2527" s="866"/>
      <c r="H2527" s="870" t="str">
        <f t="array" ref="H2527">IF(ISERROR(INDEX(גיליון3!$U$13:$X$27,MATCH('דיווח פרטני'!G2527,גיליון3!$T$13:$T$27,0),MATCH('דיווח פרטני'!C2527,גיליון3!$U$12:$X$12,0)))," ", INDEX(גיליון3!$U$13:$X$27,MATCH('דיווח פרטני'!G2527,גיליון3!$T$13:$T$27,0),MATCH('דיווח פרטני'!C2527,גיליון3!$U$12:$X$12,0)))</f>
        <v xml:space="preserve"> </v>
      </c>
      <c r="I2527" s="866"/>
      <c r="J2527" s="866"/>
      <c r="K2527" s="905"/>
    </row>
    <row r="2528" spans="1:11" ht="19" thickBot="1" x14ac:dyDescent="0.5">
      <c r="A2528" s="866"/>
      <c r="B2528" s="866"/>
      <c r="C2528" s="866"/>
      <c r="D2528" s="866"/>
      <c r="E2528" s="867"/>
      <c r="F2528" s="866"/>
      <c r="G2528" s="866"/>
      <c r="H2528" s="870" t="str">
        <f t="array" ref="H2528">IF(ISERROR(INDEX(גיליון3!$U$13:$X$27,MATCH('דיווח פרטני'!G2528,גיליון3!$T$13:$T$27,0),MATCH('דיווח פרטני'!C2528,גיליון3!$U$12:$X$12,0)))," ", INDEX(גיליון3!$U$13:$X$27,MATCH('דיווח פרטני'!G2528,גיליון3!$T$13:$T$27,0),MATCH('דיווח פרטני'!C2528,גיליון3!$U$12:$X$12,0)))</f>
        <v xml:space="preserve"> </v>
      </c>
      <c r="I2528" s="866"/>
      <c r="J2528" s="866"/>
      <c r="K2528" s="905"/>
    </row>
    <row r="2529" spans="1:11" ht="19" thickBot="1" x14ac:dyDescent="0.5">
      <c r="A2529" s="866"/>
      <c r="B2529" s="866"/>
      <c r="C2529" s="866"/>
      <c r="D2529" s="866"/>
      <c r="E2529" s="867"/>
      <c r="F2529" s="866"/>
      <c r="G2529" s="866"/>
      <c r="H2529" s="870" t="str">
        <f t="array" ref="H2529">IF(ISERROR(INDEX(גיליון3!$U$13:$X$27,MATCH('דיווח פרטני'!G2529,גיליון3!$T$13:$T$27,0),MATCH('דיווח פרטני'!C2529,גיליון3!$U$12:$X$12,0)))," ", INDEX(גיליון3!$U$13:$X$27,MATCH('דיווח פרטני'!G2529,גיליון3!$T$13:$T$27,0),MATCH('דיווח פרטני'!C2529,גיליון3!$U$12:$X$12,0)))</f>
        <v xml:space="preserve"> </v>
      </c>
      <c r="I2529" s="866"/>
      <c r="J2529" s="866"/>
      <c r="K2529" s="905"/>
    </row>
    <row r="2530" spans="1:11" ht="19" thickBot="1" x14ac:dyDescent="0.5">
      <c r="A2530" s="866"/>
      <c r="B2530" s="866"/>
      <c r="C2530" s="866"/>
      <c r="D2530" s="866"/>
      <c r="E2530" s="867"/>
      <c r="F2530" s="866"/>
      <c r="G2530" s="866"/>
      <c r="H2530" s="870" t="str">
        <f t="array" ref="H2530">IF(ISERROR(INDEX(גיליון3!$U$13:$X$27,MATCH('דיווח פרטני'!G2530,גיליון3!$T$13:$T$27,0),MATCH('דיווח פרטני'!C2530,גיליון3!$U$12:$X$12,0)))," ", INDEX(גיליון3!$U$13:$X$27,MATCH('דיווח פרטני'!G2530,גיליון3!$T$13:$T$27,0),MATCH('דיווח פרטני'!C2530,גיליון3!$U$12:$X$12,0)))</f>
        <v xml:space="preserve"> </v>
      </c>
      <c r="I2530" s="866"/>
      <c r="J2530" s="866"/>
      <c r="K2530" s="905"/>
    </row>
    <row r="2531" spans="1:11" ht="19" thickBot="1" x14ac:dyDescent="0.5">
      <c r="A2531" s="866"/>
      <c r="B2531" s="866"/>
      <c r="C2531" s="866"/>
      <c r="D2531" s="866"/>
      <c r="E2531" s="867"/>
      <c r="F2531" s="866"/>
      <c r="G2531" s="866"/>
      <c r="H2531" s="870" t="str">
        <f t="array" ref="H2531">IF(ISERROR(INDEX(גיליון3!$U$13:$X$27,MATCH('דיווח פרטני'!G2531,גיליון3!$T$13:$T$27,0),MATCH('דיווח פרטני'!C2531,גיליון3!$U$12:$X$12,0)))," ", INDEX(גיליון3!$U$13:$X$27,MATCH('דיווח פרטני'!G2531,גיליון3!$T$13:$T$27,0),MATCH('דיווח פרטני'!C2531,גיליון3!$U$12:$X$12,0)))</f>
        <v xml:space="preserve"> </v>
      </c>
      <c r="I2531" s="866"/>
      <c r="J2531" s="866"/>
      <c r="K2531" s="905"/>
    </row>
    <row r="2532" spans="1:11" ht="19" thickBot="1" x14ac:dyDescent="0.5">
      <c r="A2532" s="866"/>
      <c r="B2532" s="866"/>
      <c r="C2532" s="866"/>
      <c r="D2532" s="866"/>
      <c r="E2532" s="867"/>
      <c r="F2532" s="866"/>
      <c r="G2532" s="866"/>
      <c r="H2532" s="870" t="str">
        <f t="array" ref="H2532">IF(ISERROR(INDEX(גיליון3!$U$13:$X$27,MATCH('דיווח פרטני'!G2532,גיליון3!$T$13:$T$27,0),MATCH('דיווח פרטני'!C2532,גיליון3!$U$12:$X$12,0)))," ", INDEX(גיליון3!$U$13:$X$27,MATCH('דיווח פרטני'!G2532,גיליון3!$T$13:$T$27,0),MATCH('דיווח פרטני'!C2532,גיליון3!$U$12:$X$12,0)))</f>
        <v xml:space="preserve"> </v>
      </c>
      <c r="I2532" s="866"/>
      <c r="J2532" s="866"/>
      <c r="K2532" s="905"/>
    </row>
    <row r="2533" spans="1:11" ht="19" thickBot="1" x14ac:dyDescent="0.5">
      <c r="A2533" s="866"/>
      <c r="B2533" s="866"/>
      <c r="C2533" s="866"/>
      <c r="D2533" s="866"/>
      <c r="E2533" s="867"/>
      <c r="F2533" s="866"/>
      <c r="G2533" s="866"/>
      <c r="H2533" s="870" t="str">
        <f t="array" ref="H2533">IF(ISERROR(INDEX(גיליון3!$U$13:$X$27,MATCH('דיווח פרטני'!G2533,גיליון3!$T$13:$T$27,0),MATCH('דיווח פרטני'!C2533,גיליון3!$U$12:$X$12,0)))," ", INDEX(גיליון3!$U$13:$X$27,MATCH('דיווח פרטני'!G2533,גיליון3!$T$13:$T$27,0),MATCH('דיווח פרטני'!C2533,גיליון3!$U$12:$X$12,0)))</f>
        <v xml:space="preserve"> </v>
      </c>
      <c r="I2533" s="866"/>
      <c r="J2533" s="866"/>
      <c r="K2533" s="905"/>
    </row>
    <row r="2534" spans="1:11" ht="19" thickBot="1" x14ac:dyDescent="0.5">
      <c r="A2534" s="866"/>
      <c r="B2534" s="866"/>
      <c r="C2534" s="866"/>
      <c r="D2534" s="866"/>
      <c r="E2534" s="867"/>
      <c r="F2534" s="866"/>
      <c r="G2534" s="866"/>
      <c r="H2534" s="870" t="str">
        <f t="array" ref="H2534">IF(ISERROR(INDEX(גיליון3!$U$13:$X$27,MATCH('דיווח פרטני'!G2534,גיליון3!$T$13:$T$27,0),MATCH('דיווח פרטני'!C2534,גיליון3!$U$12:$X$12,0)))," ", INDEX(גיליון3!$U$13:$X$27,MATCH('דיווח פרטני'!G2534,גיליון3!$T$13:$T$27,0),MATCH('דיווח פרטני'!C2534,גיליון3!$U$12:$X$12,0)))</f>
        <v xml:space="preserve"> </v>
      </c>
      <c r="I2534" s="866"/>
      <c r="J2534" s="866"/>
      <c r="K2534" s="905"/>
    </row>
    <row r="2535" spans="1:11" ht="19" thickBot="1" x14ac:dyDescent="0.5">
      <c r="A2535" s="866"/>
      <c r="B2535" s="866"/>
      <c r="C2535" s="866"/>
      <c r="D2535" s="866"/>
      <c r="E2535" s="867"/>
      <c r="F2535" s="866"/>
      <c r="G2535" s="866"/>
      <c r="H2535" s="870" t="str">
        <f t="array" ref="H2535">IF(ISERROR(INDEX(גיליון3!$U$13:$X$27,MATCH('דיווח פרטני'!G2535,גיליון3!$T$13:$T$27,0),MATCH('דיווח פרטני'!C2535,גיליון3!$U$12:$X$12,0)))," ", INDEX(גיליון3!$U$13:$X$27,MATCH('דיווח פרטני'!G2535,גיליון3!$T$13:$T$27,0),MATCH('דיווח פרטני'!C2535,גיליון3!$U$12:$X$12,0)))</f>
        <v xml:space="preserve"> </v>
      </c>
      <c r="I2535" s="866"/>
      <c r="J2535" s="866"/>
      <c r="K2535" s="905"/>
    </row>
    <row r="2536" spans="1:11" ht="19" thickBot="1" x14ac:dyDescent="0.5">
      <c r="A2536" s="866"/>
      <c r="B2536" s="866"/>
      <c r="C2536" s="866"/>
      <c r="D2536" s="866"/>
      <c r="E2536" s="867"/>
      <c r="F2536" s="866"/>
      <c r="G2536" s="866"/>
      <c r="H2536" s="870" t="str">
        <f t="array" ref="H2536">IF(ISERROR(INDEX(גיליון3!$U$13:$X$27,MATCH('דיווח פרטני'!G2536,גיליון3!$T$13:$T$27,0),MATCH('דיווח פרטני'!C2536,גיליון3!$U$12:$X$12,0)))," ", INDEX(גיליון3!$U$13:$X$27,MATCH('דיווח פרטני'!G2536,גיליון3!$T$13:$T$27,0),MATCH('דיווח פרטני'!C2536,גיליון3!$U$12:$X$12,0)))</f>
        <v xml:space="preserve"> </v>
      </c>
      <c r="I2536" s="866"/>
      <c r="J2536" s="866"/>
      <c r="K2536" s="905"/>
    </row>
    <row r="2537" spans="1:11" ht="19" thickBot="1" x14ac:dyDescent="0.5">
      <c r="A2537" s="866"/>
      <c r="B2537" s="866"/>
      <c r="C2537" s="866"/>
      <c r="D2537" s="866"/>
      <c r="E2537" s="867"/>
      <c r="F2537" s="866"/>
      <c r="G2537" s="866"/>
      <c r="H2537" s="870" t="str">
        <f t="array" ref="H2537">IF(ISERROR(INDEX(גיליון3!$U$13:$X$27,MATCH('דיווח פרטני'!G2537,גיליון3!$T$13:$T$27,0),MATCH('דיווח פרטני'!C2537,גיליון3!$U$12:$X$12,0)))," ", INDEX(גיליון3!$U$13:$X$27,MATCH('דיווח פרטני'!G2537,גיליון3!$T$13:$T$27,0),MATCH('דיווח פרטני'!C2537,גיליון3!$U$12:$X$12,0)))</f>
        <v xml:space="preserve"> </v>
      </c>
      <c r="I2537" s="866"/>
      <c r="J2537" s="866"/>
      <c r="K2537" s="905"/>
    </row>
    <row r="2538" spans="1:11" ht="19" thickBot="1" x14ac:dyDescent="0.5">
      <c r="A2538" s="866"/>
      <c r="B2538" s="866"/>
      <c r="C2538" s="866"/>
      <c r="D2538" s="866"/>
      <c r="E2538" s="867"/>
      <c r="F2538" s="866"/>
      <c r="G2538" s="866"/>
      <c r="H2538" s="870" t="str">
        <f t="array" ref="H2538">IF(ISERROR(INDEX(גיליון3!$U$13:$X$27,MATCH('דיווח פרטני'!G2538,גיליון3!$T$13:$T$27,0),MATCH('דיווח פרטני'!C2538,גיליון3!$U$12:$X$12,0)))," ", INDEX(גיליון3!$U$13:$X$27,MATCH('דיווח פרטני'!G2538,גיליון3!$T$13:$T$27,0),MATCH('דיווח פרטני'!C2538,גיליון3!$U$12:$X$12,0)))</f>
        <v xml:space="preserve"> </v>
      </c>
      <c r="I2538" s="866"/>
      <c r="J2538" s="866"/>
      <c r="K2538" s="905"/>
    </row>
    <row r="2539" spans="1:11" ht="19" thickBot="1" x14ac:dyDescent="0.5">
      <c r="A2539" s="866"/>
      <c r="B2539" s="866"/>
      <c r="C2539" s="866"/>
      <c r="D2539" s="866"/>
      <c r="E2539" s="867"/>
      <c r="F2539" s="866"/>
      <c r="G2539" s="866"/>
      <c r="H2539" s="870" t="str">
        <f t="array" ref="H2539">IF(ISERROR(INDEX(גיליון3!$U$13:$X$27,MATCH('דיווח פרטני'!G2539,גיליון3!$T$13:$T$27,0),MATCH('דיווח פרטני'!C2539,גיליון3!$U$12:$X$12,0)))," ", INDEX(גיליון3!$U$13:$X$27,MATCH('דיווח פרטני'!G2539,גיליון3!$T$13:$T$27,0),MATCH('דיווח פרטני'!C2539,גיליון3!$U$12:$X$12,0)))</f>
        <v xml:space="preserve"> </v>
      </c>
      <c r="I2539" s="866"/>
      <c r="J2539" s="866"/>
      <c r="K2539" s="905"/>
    </row>
    <row r="2540" spans="1:11" ht="19" thickBot="1" x14ac:dyDescent="0.5">
      <c r="A2540" s="866"/>
      <c r="B2540" s="866"/>
      <c r="C2540" s="866"/>
      <c r="D2540" s="866"/>
      <c r="E2540" s="867"/>
      <c r="F2540" s="866"/>
      <c r="G2540" s="866"/>
      <c r="H2540" s="870" t="str">
        <f t="array" ref="H2540">IF(ISERROR(INDEX(גיליון3!$U$13:$X$27,MATCH('דיווח פרטני'!G2540,גיליון3!$T$13:$T$27,0),MATCH('דיווח פרטני'!C2540,גיליון3!$U$12:$X$12,0)))," ", INDEX(גיליון3!$U$13:$X$27,MATCH('דיווח פרטני'!G2540,גיליון3!$T$13:$T$27,0),MATCH('דיווח פרטני'!C2540,גיליון3!$U$12:$X$12,0)))</f>
        <v xml:space="preserve"> </v>
      </c>
      <c r="I2540" s="866"/>
      <c r="J2540" s="866"/>
      <c r="K2540" s="905"/>
    </row>
    <row r="2541" spans="1:11" ht="19" thickBot="1" x14ac:dyDescent="0.5">
      <c r="A2541" s="866"/>
      <c r="B2541" s="866"/>
      <c r="C2541" s="866"/>
      <c r="D2541" s="866"/>
      <c r="E2541" s="867"/>
      <c r="F2541" s="866"/>
      <c r="G2541" s="866"/>
      <c r="H2541" s="870" t="str">
        <f t="array" ref="H2541">IF(ISERROR(INDEX(גיליון3!$U$13:$X$27,MATCH('דיווח פרטני'!G2541,גיליון3!$T$13:$T$27,0),MATCH('דיווח פרטני'!C2541,גיליון3!$U$12:$X$12,0)))," ", INDEX(גיליון3!$U$13:$X$27,MATCH('דיווח פרטני'!G2541,גיליון3!$T$13:$T$27,0),MATCH('דיווח פרטני'!C2541,גיליון3!$U$12:$X$12,0)))</f>
        <v xml:space="preserve"> </v>
      </c>
      <c r="I2541" s="866"/>
      <c r="J2541" s="866"/>
      <c r="K2541" s="905"/>
    </row>
    <row r="2542" spans="1:11" ht="19" thickBot="1" x14ac:dyDescent="0.5">
      <c r="A2542" s="866"/>
      <c r="B2542" s="866"/>
      <c r="C2542" s="866"/>
      <c r="D2542" s="866"/>
      <c r="E2542" s="867"/>
      <c r="F2542" s="866"/>
      <c r="G2542" s="866"/>
      <c r="H2542" s="870" t="str">
        <f t="array" ref="H2542">IF(ISERROR(INDEX(גיליון3!$U$13:$X$27,MATCH('דיווח פרטני'!G2542,גיליון3!$T$13:$T$27,0),MATCH('דיווח פרטני'!C2542,גיליון3!$U$12:$X$12,0)))," ", INDEX(גיליון3!$U$13:$X$27,MATCH('דיווח פרטני'!G2542,גיליון3!$T$13:$T$27,0),MATCH('דיווח פרטני'!C2542,גיליון3!$U$12:$X$12,0)))</f>
        <v xml:space="preserve"> </v>
      </c>
      <c r="I2542" s="866"/>
      <c r="J2542" s="866"/>
      <c r="K2542" s="905"/>
    </row>
    <row r="2543" spans="1:11" ht="19" thickBot="1" x14ac:dyDescent="0.5">
      <c r="A2543" s="866"/>
      <c r="B2543" s="866"/>
      <c r="C2543" s="866"/>
      <c r="D2543" s="866"/>
      <c r="E2543" s="867"/>
      <c r="F2543" s="866"/>
      <c r="G2543" s="866"/>
      <c r="H2543" s="870" t="str">
        <f t="array" ref="H2543">IF(ISERROR(INDEX(גיליון3!$U$13:$X$27,MATCH('דיווח פרטני'!G2543,גיליון3!$T$13:$T$27,0),MATCH('דיווח פרטני'!C2543,גיליון3!$U$12:$X$12,0)))," ", INDEX(גיליון3!$U$13:$X$27,MATCH('דיווח פרטני'!G2543,גיליון3!$T$13:$T$27,0),MATCH('דיווח פרטני'!C2543,גיליון3!$U$12:$X$12,0)))</f>
        <v xml:space="preserve"> </v>
      </c>
      <c r="I2543" s="866"/>
      <c r="J2543" s="866"/>
      <c r="K2543" s="905"/>
    </row>
    <row r="2544" spans="1:11" ht="19" thickBot="1" x14ac:dyDescent="0.5">
      <c r="A2544" s="866"/>
      <c r="B2544" s="866"/>
      <c r="C2544" s="866"/>
      <c r="D2544" s="866"/>
      <c r="E2544" s="867"/>
      <c r="F2544" s="866"/>
      <c r="G2544" s="866"/>
      <c r="H2544" s="870" t="str">
        <f t="array" ref="H2544">IF(ISERROR(INDEX(גיליון3!$U$13:$X$27,MATCH('דיווח פרטני'!G2544,גיליון3!$T$13:$T$27,0),MATCH('דיווח פרטני'!C2544,גיליון3!$U$12:$X$12,0)))," ", INDEX(גיליון3!$U$13:$X$27,MATCH('דיווח פרטני'!G2544,גיליון3!$T$13:$T$27,0),MATCH('דיווח פרטני'!C2544,גיליון3!$U$12:$X$12,0)))</f>
        <v xml:space="preserve"> </v>
      </c>
      <c r="I2544" s="866"/>
      <c r="J2544" s="866"/>
      <c r="K2544" s="905"/>
    </row>
    <row r="2545" spans="1:11" ht="19" thickBot="1" x14ac:dyDescent="0.5">
      <c r="A2545" s="866"/>
      <c r="B2545" s="866"/>
      <c r="C2545" s="866"/>
      <c r="D2545" s="866"/>
      <c r="E2545" s="867"/>
      <c r="F2545" s="866"/>
      <c r="G2545" s="866"/>
      <c r="H2545" s="870" t="str">
        <f t="array" ref="H2545">IF(ISERROR(INDEX(גיליון3!$U$13:$X$27,MATCH('דיווח פרטני'!G2545,גיליון3!$T$13:$T$27,0),MATCH('דיווח פרטני'!C2545,גיליון3!$U$12:$X$12,0)))," ", INDEX(גיליון3!$U$13:$X$27,MATCH('דיווח פרטני'!G2545,גיליון3!$T$13:$T$27,0),MATCH('דיווח פרטני'!C2545,גיליון3!$U$12:$X$12,0)))</f>
        <v xml:space="preserve"> </v>
      </c>
      <c r="I2545" s="866"/>
      <c r="J2545" s="866"/>
      <c r="K2545" s="905"/>
    </row>
    <row r="2546" spans="1:11" ht="19" thickBot="1" x14ac:dyDescent="0.5">
      <c r="A2546" s="866"/>
      <c r="B2546" s="866"/>
      <c r="C2546" s="866"/>
      <c r="D2546" s="866"/>
      <c r="E2546" s="867"/>
      <c r="F2546" s="866"/>
      <c r="G2546" s="866"/>
      <c r="H2546" s="870" t="str">
        <f t="array" ref="H2546">IF(ISERROR(INDEX(גיליון3!$U$13:$X$27,MATCH('דיווח פרטני'!G2546,גיליון3!$T$13:$T$27,0),MATCH('דיווח פרטני'!C2546,גיליון3!$U$12:$X$12,0)))," ", INDEX(גיליון3!$U$13:$X$27,MATCH('דיווח פרטני'!G2546,גיליון3!$T$13:$T$27,0),MATCH('דיווח פרטני'!C2546,גיליון3!$U$12:$X$12,0)))</f>
        <v xml:space="preserve"> </v>
      </c>
      <c r="I2546" s="866"/>
      <c r="J2546" s="866"/>
      <c r="K2546" s="905"/>
    </row>
    <row r="2547" spans="1:11" ht="19" thickBot="1" x14ac:dyDescent="0.5">
      <c r="A2547" s="866"/>
      <c r="B2547" s="866"/>
      <c r="C2547" s="866"/>
      <c r="D2547" s="866"/>
      <c r="E2547" s="867"/>
      <c r="F2547" s="866"/>
      <c r="G2547" s="866"/>
      <c r="H2547" s="870" t="str">
        <f t="array" ref="H2547">IF(ISERROR(INDEX(גיליון3!$U$13:$X$27,MATCH('דיווח פרטני'!G2547,גיליון3!$T$13:$T$27,0),MATCH('דיווח פרטני'!C2547,גיליון3!$U$12:$X$12,0)))," ", INDEX(גיליון3!$U$13:$X$27,MATCH('דיווח פרטני'!G2547,גיליון3!$T$13:$T$27,0),MATCH('דיווח פרטני'!C2547,גיליון3!$U$12:$X$12,0)))</f>
        <v xml:space="preserve"> </v>
      </c>
      <c r="I2547" s="866"/>
      <c r="J2547" s="866"/>
      <c r="K2547" s="905"/>
    </row>
    <row r="2548" spans="1:11" ht="19" thickBot="1" x14ac:dyDescent="0.5">
      <c r="A2548" s="866"/>
      <c r="B2548" s="866"/>
      <c r="C2548" s="866"/>
      <c r="D2548" s="866"/>
      <c r="E2548" s="867"/>
      <c r="F2548" s="866"/>
      <c r="G2548" s="866"/>
      <c r="H2548" s="870" t="str">
        <f t="array" ref="H2548">IF(ISERROR(INDEX(גיליון3!$U$13:$X$27,MATCH('דיווח פרטני'!G2548,גיליון3!$T$13:$T$27,0),MATCH('דיווח פרטני'!C2548,גיליון3!$U$12:$X$12,0)))," ", INDEX(גיליון3!$U$13:$X$27,MATCH('דיווח פרטני'!G2548,גיליון3!$T$13:$T$27,0),MATCH('דיווח פרטני'!C2548,גיליון3!$U$12:$X$12,0)))</f>
        <v xml:space="preserve"> </v>
      </c>
      <c r="I2548" s="866"/>
      <c r="J2548" s="866"/>
      <c r="K2548" s="905"/>
    </row>
    <row r="2549" spans="1:11" ht="19" thickBot="1" x14ac:dyDescent="0.5">
      <c r="A2549" s="866"/>
      <c r="B2549" s="866"/>
      <c r="C2549" s="866"/>
      <c r="D2549" s="866"/>
      <c r="E2549" s="867"/>
      <c r="F2549" s="866"/>
      <c r="G2549" s="866"/>
      <c r="H2549" s="870" t="str">
        <f t="array" ref="H2549">IF(ISERROR(INDEX(גיליון3!$U$13:$X$27,MATCH('דיווח פרטני'!G2549,גיליון3!$T$13:$T$27,0),MATCH('דיווח פרטני'!C2549,גיליון3!$U$12:$X$12,0)))," ", INDEX(גיליון3!$U$13:$X$27,MATCH('דיווח פרטני'!G2549,גיליון3!$T$13:$T$27,0),MATCH('דיווח פרטני'!C2549,גיליון3!$U$12:$X$12,0)))</f>
        <v xml:space="preserve"> </v>
      </c>
      <c r="I2549" s="866"/>
      <c r="J2549" s="866"/>
      <c r="K2549" s="905"/>
    </row>
    <row r="2550" spans="1:11" ht="19" thickBot="1" x14ac:dyDescent="0.5">
      <c r="A2550" s="866"/>
      <c r="B2550" s="866"/>
      <c r="C2550" s="866"/>
      <c r="D2550" s="866"/>
      <c r="E2550" s="867"/>
      <c r="F2550" s="866"/>
      <c r="G2550" s="866"/>
      <c r="H2550" s="870" t="str">
        <f t="array" ref="H2550">IF(ISERROR(INDEX(גיליון3!$U$13:$X$27,MATCH('דיווח פרטני'!G2550,גיליון3!$T$13:$T$27,0),MATCH('דיווח פרטני'!C2550,גיליון3!$U$12:$X$12,0)))," ", INDEX(גיליון3!$U$13:$X$27,MATCH('דיווח פרטני'!G2550,גיליון3!$T$13:$T$27,0),MATCH('דיווח פרטני'!C2550,גיליון3!$U$12:$X$12,0)))</f>
        <v xml:space="preserve"> </v>
      </c>
      <c r="I2550" s="866"/>
      <c r="J2550" s="866"/>
      <c r="K2550" s="905"/>
    </row>
    <row r="2551" spans="1:11" ht="19" thickBot="1" x14ac:dyDescent="0.5">
      <c r="A2551" s="866"/>
      <c r="B2551" s="866"/>
      <c r="C2551" s="866"/>
      <c r="D2551" s="866"/>
      <c r="E2551" s="867"/>
      <c r="F2551" s="866"/>
      <c r="G2551" s="866"/>
      <c r="H2551" s="870" t="str">
        <f t="array" ref="H2551">IF(ISERROR(INDEX(גיליון3!$U$13:$X$27,MATCH('דיווח פרטני'!G2551,גיליון3!$T$13:$T$27,0),MATCH('דיווח פרטני'!C2551,גיליון3!$U$12:$X$12,0)))," ", INDEX(גיליון3!$U$13:$X$27,MATCH('דיווח פרטני'!G2551,גיליון3!$T$13:$T$27,0),MATCH('דיווח פרטני'!C2551,גיליון3!$U$12:$X$12,0)))</f>
        <v xml:space="preserve"> </v>
      </c>
      <c r="I2551" s="866"/>
      <c r="J2551" s="866"/>
      <c r="K2551" s="905"/>
    </row>
    <row r="2552" spans="1:11" ht="19" thickBot="1" x14ac:dyDescent="0.5">
      <c r="A2552" s="866"/>
      <c r="B2552" s="866"/>
      <c r="C2552" s="866"/>
      <c r="D2552" s="866"/>
      <c r="E2552" s="867"/>
      <c r="F2552" s="866"/>
      <c r="G2552" s="866"/>
      <c r="H2552" s="870" t="str">
        <f t="array" ref="H2552">IF(ISERROR(INDEX(גיליון3!$U$13:$X$27,MATCH('דיווח פרטני'!G2552,גיליון3!$T$13:$T$27,0),MATCH('דיווח פרטני'!C2552,גיליון3!$U$12:$X$12,0)))," ", INDEX(גיליון3!$U$13:$X$27,MATCH('דיווח פרטני'!G2552,גיליון3!$T$13:$T$27,0),MATCH('דיווח פרטני'!C2552,גיליון3!$U$12:$X$12,0)))</f>
        <v xml:space="preserve"> </v>
      </c>
      <c r="I2552" s="866"/>
      <c r="J2552" s="866"/>
      <c r="K2552" s="905"/>
    </row>
    <row r="2553" spans="1:11" ht="19" thickBot="1" x14ac:dyDescent="0.5">
      <c r="A2553" s="866"/>
      <c r="B2553" s="866"/>
      <c r="C2553" s="866"/>
      <c r="D2553" s="866"/>
      <c r="E2553" s="867"/>
      <c r="F2553" s="866"/>
      <c r="G2553" s="866"/>
      <c r="H2553" s="870" t="str">
        <f t="array" ref="H2553">IF(ISERROR(INDEX(גיליון3!$U$13:$X$27,MATCH('דיווח פרטני'!G2553,גיליון3!$T$13:$T$27,0),MATCH('דיווח פרטני'!C2553,גיליון3!$U$12:$X$12,0)))," ", INDEX(גיליון3!$U$13:$X$27,MATCH('דיווח פרטני'!G2553,גיליון3!$T$13:$T$27,0),MATCH('דיווח פרטני'!C2553,גיליון3!$U$12:$X$12,0)))</f>
        <v xml:space="preserve"> </v>
      </c>
      <c r="I2553" s="866"/>
      <c r="J2553" s="866"/>
      <c r="K2553" s="905"/>
    </row>
    <row r="2554" spans="1:11" ht="19" thickBot="1" x14ac:dyDescent="0.5">
      <c r="A2554" s="866"/>
      <c r="B2554" s="866"/>
      <c r="C2554" s="866"/>
      <c r="D2554" s="866"/>
      <c r="E2554" s="867"/>
      <c r="F2554" s="866"/>
      <c r="G2554" s="866"/>
      <c r="H2554" s="870" t="str">
        <f t="array" ref="H2554">IF(ISERROR(INDEX(גיליון3!$U$13:$X$27,MATCH('דיווח פרטני'!G2554,גיליון3!$T$13:$T$27,0),MATCH('דיווח פרטני'!C2554,גיליון3!$U$12:$X$12,0)))," ", INDEX(גיליון3!$U$13:$X$27,MATCH('דיווח פרטני'!G2554,גיליון3!$T$13:$T$27,0),MATCH('דיווח פרטני'!C2554,גיליון3!$U$12:$X$12,0)))</f>
        <v xml:space="preserve"> </v>
      </c>
      <c r="I2554" s="866"/>
      <c r="J2554" s="866"/>
      <c r="K2554" s="905"/>
    </row>
    <row r="2555" spans="1:11" ht="19" thickBot="1" x14ac:dyDescent="0.5">
      <c r="A2555" s="866"/>
      <c r="B2555" s="866"/>
      <c r="C2555" s="866"/>
      <c r="D2555" s="866"/>
      <c r="E2555" s="867"/>
      <c r="F2555" s="866"/>
      <c r="G2555" s="866"/>
      <c r="H2555" s="870" t="str">
        <f t="array" ref="H2555">IF(ISERROR(INDEX(גיליון3!$U$13:$X$27,MATCH('דיווח פרטני'!G2555,גיליון3!$T$13:$T$27,0),MATCH('דיווח פרטני'!C2555,גיליון3!$U$12:$X$12,0)))," ", INDEX(גיליון3!$U$13:$X$27,MATCH('דיווח פרטני'!G2555,גיליון3!$T$13:$T$27,0),MATCH('דיווח פרטני'!C2555,גיליון3!$U$12:$X$12,0)))</f>
        <v xml:space="preserve"> </v>
      </c>
      <c r="I2555" s="866"/>
      <c r="J2555" s="866"/>
      <c r="K2555" s="905"/>
    </row>
    <row r="2556" spans="1:11" ht="19" thickBot="1" x14ac:dyDescent="0.5">
      <c r="A2556" s="866"/>
      <c r="B2556" s="866"/>
      <c r="C2556" s="866"/>
      <c r="D2556" s="866"/>
      <c r="E2556" s="867"/>
      <c r="F2556" s="866"/>
      <c r="G2556" s="866"/>
      <c r="H2556" s="870" t="str">
        <f t="array" ref="H2556">IF(ISERROR(INDEX(גיליון3!$U$13:$X$27,MATCH('דיווח פרטני'!G2556,גיליון3!$T$13:$T$27,0),MATCH('דיווח פרטני'!C2556,גיליון3!$U$12:$X$12,0)))," ", INDEX(גיליון3!$U$13:$X$27,MATCH('דיווח פרטני'!G2556,גיליון3!$T$13:$T$27,0),MATCH('דיווח פרטני'!C2556,גיליון3!$U$12:$X$12,0)))</f>
        <v xml:space="preserve"> </v>
      </c>
      <c r="I2556" s="866"/>
      <c r="J2556" s="866"/>
      <c r="K2556" s="905"/>
    </row>
    <row r="2557" spans="1:11" ht="19" thickBot="1" x14ac:dyDescent="0.5">
      <c r="A2557" s="866"/>
      <c r="B2557" s="866"/>
      <c r="C2557" s="866"/>
      <c r="D2557" s="866"/>
      <c r="E2557" s="867"/>
      <c r="F2557" s="866"/>
      <c r="G2557" s="866"/>
      <c r="H2557" s="870" t="str">
        <f t="array" ref="H2557">IF(ISERROR(INDEX(גיליון3!$U$13:$X$27,MATCH('דיווח פרטני'!G2557,גיליון3!$T$13:$T$27,0),MATCH('דיווח פרטני'!C2557,גיליון3!$U$12:$X$12,0)))," ", INDEX(גיליון3!$U$13:$X$27,MATCH('דיווח פרטני'!G2557,גיליון3!$T$13:$T$27,0),MATCH('דיווח פרטני'!C2557,גיליון3!$U$12:$X$12,0)))</f>
        <v xml:space="preserve"> </v>
      </c>
      <c r="I2557" s="866"/>
      <c r="J2557" s="866"/>
      <c r="K2557" s="905"/>
    </row>
    <row r="2558" spans="1:11" ht="19" thickBot="1" x14ac:dyDescent="0.5">
      <c r="A2558" s="866"/>
      <c r="B2558" s="866"/>
      <c r="C2558" s="866"/>
      <c r="D2558" s="866"/>
      <c r="E2558" s="867"/>
      <c r="F2558" s="866"/>
      <c r="G2558" s="866"/>
      <c r="H2558" s="870" t="str">
        <f t="array" ref="H2558">IF(ISERROR(INDEX(גיליון3!$U$13:$X$27,MATCH('דיווח פרטני'!G2558,גיליון3!$T$13:$T$27,0),MATCH('דיווח פרטני'!C2558,גיליון3!$U$12:$X$12,0)))," ", INDEX(גיליון3!$U$13:$X$27,MATCH('דיווח פרטני'!G2558,גיליון3!$T$13:$T$27,0),MATCH('דיווח פרטני'!C2558,גיליון3!$U$12:$X$12,0)))</f>
        <v xml:space="preserve"> </v>
      </c>
      <c r="I2558" s="866"/>
      <c r="J2558" s="866"/>
      <c r="K2558" s="905"/>
    </row>
    <row r="2559" spans="1:11" ht="19" thickBot="1" x14ac:dyDescent="0.5">
      <c r="A2559" s="866"/>
      <c r="B2559" s="866"/>
      <c r="C2559" s="866"/>
      <c r="D2559" s="866"/>
      <c r="E2559" s="867"/>
      <c r="F2559" s="866"/>
      <c r="G2559" s="866"/>
      <c r="H2559" s="870" t="str">
        <f t="array" ref="H2559">IF(ISERROR(INDEX(גיליון3!$U$13:$X$27,MATCH('דיווח פרטני'!G2559,גיליון3!$T$13:$T$27,0),MATCH('דיווח פרטני'!C2559,גיליון3!$U$12:$X$12,0)))," ", INDEX(גיליון3!$U$13:$X$27,MATCH('דיווח פרטני'!G2559,גיליון3!$T$13:$T$27,0),MATCH('דיווח פרטני'!C2559,גיליון3!$U$12:$X$12,0)))</f>
        <v xml:space="preserve"> </v>
      </c>
      <c r="I2559" s="866"/>
      <c r="J2559" s="866"/>
      <c r="K2559" s="905"/>
    </row>
    <row r="2560" spans="1:11" ht="19" thickBot="1" x14ac:dyDescent="0.5">
      <c r="A2560" s="866"/>
      <c r="B2560" s="866"/>
      <c r="C2560" s="866"/>
      <c r="D2560" s="866"/>
      <c r="E2560" s="867"/>
      <c r="F2560" s="866"/>
      <c r="G2560" s="866"/>
      <c r="H2560" s="870" t="str">
        <f t="array" ref="H2560">IF(ISERROR(INDEX(גיליון3!$U$13:$X$27,MATCH('דיווח פרטני'!G2560,גיליון3!$T$13:$T$27,0),MATCH('דיווח פרטני'!C2560,גיליון3!$U$12:$X$12,0)))," ", INDEX(גיליון3!$U$13:$X$27,MATCH('דיווח פרטני'!G2560,גיליון3!$T$13:$T$27,0),MATCH('דיווח פרטני'!C2560,גיליון3!$U$12:$X$12,0)))</f>
        <v xml:space="preserve"> </v>
      </c>
      <c r="I2560" s="866"/>
      <c r="J2560" s="866"/>
      <c r="K2560" s="905"/>
    </row>
    <row r="2561" spans="1:11" ht="19" thickBot="1" x14ac:dyDescent="0.5">
      <c r="A2561" s="866"/>
      <c r="B2561" s="866"/>
      <c r="C2561" s="866"/>
      <c r="D2561" s="866"/>
      <c r="E2561" s="867"/>
      <c r="F2561" s="866"/>
      <c r="G2561" s="866"/>
      <c r="H2561" s="870" t="str">
        <f t="array" ref="H2561">IF(ISERROR(INDEX(גיליון3!$U$13:$X$27,MATCH('דיווח פרטני'!G2561,גיליון3!$T$13:$T$27,0),MATCH('דיווח פרטני'!C2561,גיליון3!$U$12:$X$12,0)))," ", INDEX(גיליון3!$U$13:$X$27,MATCH('דיווח פרטני'!G2561,גיליון3!$T$13:$T$27,0),MATCH('דיווח פרטני'!C2561,גיליון3!$U$12:$X$12,0)))</f>
        <v xml:space="preserve"> </v>
      </c>
      <c r="I2561" s="866"/>
      <c r="J2561" s="866"/>
      <c r="K2561" s="905"/>
    </row>
    <row r="2562" spans="1:11" ht="19" thickBot="1" x14ac:dyDescent="0.5">
      <c r="A2562" s="866"/>
      <c r="B2562" s="866"/>
      <c r="C2562" s="866"/>
      <c r="D2562" s="866"/>
      <c r="E2562" s="867"/>
      <c r="F2562" s="866"/>
      <c r="G2562" s="866"/>
      <c r="H2562" s="870" t="str">
        <f t="array" ref="H2562">IF(ISERROR(INDEX(גיליון3!$U$13:$X$27,MATCH('דיווח פרטני'!G2562,גיליון3!$T$13:$T$27,0),MATCH('דיווח פרטני'!C2562,גיליון3!$U$12:$X$12,0)))," ", INDEX(גיליון3!$U$13:$X$27,MATCH('דיווח פרטני'!G2562,גיליון3!$T$13:$T$27,0),MATCH('דיווח פרטני'!C2562,גיליון3!$U$12:$X$12,0)))</f>
        <v xml:space="preserve"> </v>
      </c>
      <c r="I2562" s="866"/>
      <c r="J2562" s="866"/>
      <c r="K2562" s="905"/>
    </row>
    <row r="2563" spans="1:11" ht="19" thickBot="1" x14ac:dyDescent="0.5">
      <c r="A2563" s="866"/>
      <c r="B2563" s="866"/>
      <c r="C2563" s="866"/>
      <c r="D2563" s="866"/>
      <c r="E2563" s="867"/>
      <c r="F2563" s="866"/>
      <c r="G2563" s="866"/>
      <c r="H2563" s="870" t="str">
        <f t="array" ref="H2563">IF(ISERROR(INDEX(גיליון3!$U$13:$X$27,MATCH('דיווח פרטני'!G2563,גיליון3!$T$13:$T$27,0),MATCH('דיווח פרטני'!C2563,גיליון3!$U$12:$X$12,0)))," ", INDEX(גיליון3!$U$13:$X$27,MATCH('דיווח פרטני'!G2563,גיליון3!$T$13:$T$27,0),MATCH('דיווח פרטני'!C2563,גיליון3!$U$12:$X$12,0)))</f>
        <v xml:space="preserve"> </v>
      </c>
      <c r="I2563" s="866"/>
      <c r="J2563" s="866"/>
      <c r="K2563" s="905"/>
    </row>
    <row r="2564" spans="1:11" ht="19" thickBot="1" x14ac:dyDescent="0.5">
      <c r="A2564" s="866"/>
      <c r="B2564" s="866"/>
      <c r="C2564" s="866"/>
      <c r="D2564" s="866"/>
      <c r="E2564" s="867"/>
      <c r="F2564" s="866"/>
      <c r="G2564" s="866"/>
      <c r="H2564" s="870" t="str">
        <f t="array" ref="H2564">IF(ISERROR(INDEX(גיליון3!$U$13:$X$27,MATCH('דיווח פרטני'!G2564,גיליון3!$T$13:$T$27,0),MATCH('דיווח פרטני'!C2564,גיליון3!$U$12:$X$12,0)))," ", INDEX(גיליון3!$U$13:$X$27,MATCH('דיווח פרטני'!G2564,גיליון3!$T$13:$T$27,0),MATCH('דיווח פרטני'!C2564,גיליון3!$U$12:$X$12,0)))</f>
        <v xml:space="preserve"> </v>
      </c>
      <c r="I2564" s="866"/>
      <c r="J2564" s="866"/>
      <c r="K2564" s="905"/>
    </row>
    <row r="2565" spans="1:11" ht="19" thickBot="1" x14ac:dyDescent="0.5">
      <c r="A2565" s="866"/>
      <c r="B2565" s="866"/>
      <c r="C2565" s="866"/>
      <c r="D2565" s="866"/>
      <c r="E2565" s="867"/>
      <c r="F2565" s="866"/>
      <c r="G2565" s="866"/>
      <c r="H2565" s="870" t="str">
        <f t="array" ref="H2565">IF(ISERROR(INDEX(גיליון3!$U$13:$X$27,MATCH('דיווח פרטני'!G2565,גיליון3!$T$13:$T$27,0),MATCH('דיווח פרטני'!C2565,גיליון3!$U$12:$X$12,0)))," ", INDEX(גיליון3!$U$13:$X$27,MATCH('דיווח פרטני'!G2565,גיליון3!$T$13:$T$27,0),MATCH('דיווח פרטני'!C2565,גיליון3!$U$12:$X$12,0)))</f>
        <v xml:space="preserve"> </v>
      </c>
      <c r="I2565" s="866"/>
      <c r="J2565" s="866"/>
      <c r="K2565" s="905"/>
    </row>
    <row r="2566" spans="1:11" ht="19" thickBot="1" x14ac:dyDescent="0.5">
      <c r="A2566" s="866"/>
      <c r="B2566" s="866"/>
      <c r="C2566" s="866"/>
      <c r="D2566" s="866"/>
      <c r="E2566" s="867"/>
      <c r="F2566" s="866"/>
      <c r="G2566" s="866"/>
      <c r="H2566" s="870" t="str">
        <f t="array" ref="H2566">IF(ISERROR(INDEX(גיליון3!$U$13:$X$27,MATCH('דיווח פרטני'!G2566,גיליון3!$T$13:$T$27,0),MATCH('דיווח פרטני'!C2566,גיליון3!$U$12:$X$12,0)))," ", INDEX(גיליון3!$U$13:$X$27,MATCH('דיווח פרטני'!G2566,גיליון3!$T$13:$T$27,0),MATCH('דיווח פרטני'!C2566,גיליון3!$U$12:$X$12,0)))</f>
        <v xml:space="preserve"> </v>
      </c>
      <c r="I2566" s="866"/>
      <c r="J2566" s="866"/>
      <c r="K2566" s="905"/>
    </row>
    <row r="2567" spans="1:11" ht="19" thickBot="1" x14ac:dyDescent="0.5">
      <c r="A2567" s="866"/>
      <c r="B2567" s="866"/>
      <c r="C2567" s="866"/>
      <c r="D2567" s="866"/>
      <c r="E2567" s="867"/>
      <c r="F2567" s="866"/>
      <c r="G2567" s="866"/>
      <c r="H2567" s="870" t="str">
        <f t="array" ref="H2567">IF(ISERROR(INDEX(גיליון3!$U$13:$X$27,MATCH('דיווח פרטני'!G2567,גיליון3!$T$13:$T$27,0),MATCH('דיווח פרטני'!C2567,גיליון3!$U$12:$X$12,0)))," ", INDEX(גיליון3!$U$13:$X$27,MATCH('דיווח פרטני'!G2567,גיליון3!$T$13:$T$27,0),MATCH('דיווח פרטני'!C2567,גיליון3!$U$12:$X$12,0)))</f>
        <v xml:space="preserve"> </v>
      </c>
      <c r="I2567" s="866"/>
      <c r="J2567" s="866"/>
      <c r="K2567" s="905"/>
    </row>
    <row r="2568" spans="1:11" ht="19" thickBot="1" x14ac:dyDescent="0.5">
      <c r="A2568" s="866"/>
      <c r="B2568" s="866"/>
      <c r="C2568" s="866"/>
      <c r="D2568" s="866"/>
      <c r="E2568" s="867"/>
      <c r="F2568" s="866"/>
      <c r="G2568" s="866"/>
      <c r="H2568" s="870" t="str">
        <f t="array" ref="H2568">IF(ISERROR(INDEX(גיליון3!$U$13:$X$27,MATCH('דיווח פרטני'!G2568,גיליון3!$T$13:$T$27,0),MATCH('דיווח פרטני'!C2568,גיליון3!$U$12:$X$12,0)))," ", INDEX(גיליון3!$U$13:$X$27,MATCH('דיווח פרטני'!G2568,גיליון3!$T$13:$T$27,0),MATCH('דיווח פרטני'!C2568,גיליון3!$U$12:$X$12,0)))</f>
        <v xml:space="preserve"> </v>
      </c>
      <c r="I2568" s="866"/>
      <c r="J2568" s="866"/>
      <c r="K2568" s="905"/>
    </row>
    <row r="2569" spans="1:11" ht="19" thickBot="1" x14ac:dyDescent="0.5">
      <c r="A2569" s="866"/>
      <c r="B2569" s="866"/>
      <c r="C2569" s="866"/>
      <c r="D2569" s="866"/>
      <c r="E2569" s="867"/>
      <c r="F2569" s="866"/>
      <c r="G2569" s="866"/>
      <c r="H2569" s="870" t="str">
        <f t="array" ref="H2569">IF(ISERROR(INDEX(גיליון3!$U$13:$X$27,MATCH('דיווח פרטני'!G2569,גיליון3!$T$13:$T$27,0),MATCH('דיווח פרטני'!C2569,גיליון3!$U$12:$X$12,0)))," ", INDEX(גיליון3!$U$13:$X$27,MATCH('דיווח פרטני'!G2569,גיליון3!$T$13:$T$27,0),MATCH('דיווח פרטני'!C2569,גיליון3!$U$12:$X$12,0)))</f>
        <v xml:space="preserve"> </v>
      </c>
      <c r="I2569" s="866"/>
      <c r="J2569" s="866"/>
      <c r="K2569" s="905"/>
    </row>
    <row r="2570" spans="1:11" ht="19" thickBot="1" x14ac:dyDescent="0.5">
      <c r="A2570" s="866"/>
      <c r="B2570" s="866"/>
      <c r="C2570" s="866"/>
      <c r="D2570" s="866"/>
      <c r="E2570" s="867"/>
      <c r="F2570" s="866"/>
      <c r="G2570" s="866"/>
      <c r="H2570" s="870" t="str">
        <f t="array" ref="H2570">IF(ISERROR(INDEX(גיליון3!$U$13:$X$27,MATCH('דיווח פרטני'!G2570,גיליון3!$T$13:$T$27,0),MATCH('דיווח פרטני'!C2570,גיליון3!$U$12:$X$12,0)))," ", INDEX(גיליון3!$U$13:$X$27,MATCH('דיווח פרטני'!G2570,גיליון3!$T$13:$T$27,0),MATCH('דיווח פרטני'!C2570,גיליון3!$U$12:$X$12,0)))</f>
        <v xml:space="preserve"> </v>
      </c>
      <c r="I2570" s="866"/>
      <c r="J2570" s="866"/>
      <c r="K2570" s="905"/>
    </row>
    <row r="2571" spans="1:11" ht="19" thickBot="1" x14ac:dyDescent="0.5">
      <c r="A2571" s="866"/>
      <c r="B2571" s="866"/>
      <c r="C2571" s="866"/>
      <c r="D2571" s="866"/>
      <c r="E2571" s="867"/>
      <c r="F2571" s="866"/>
      <c r="G2571" s="866"/>
      <c r="H2571" s="870" t="str">
        <f t="array" ref="H2571">IF(ISERROR(INDEX(גיליון3!$U$13:$X$27,MATCH('דיווח פרטני'!G2571,גיליון3!$T$13:$T$27,0),MATCH('דיווח פרטני'!C2571,גיליון3!$U$12:$X$12,0)))," ", INDEX(גיליון3!$U$13:$X$27,MATCH('דיווח פרטני'!G2571,גיליון3!$T$13:$T$27,0),MATCH('דיווח פרטני'!C2571,גיליון3!$U$12:$X$12,0)))</f>
        <v xml:space="preserve"> </v>
      </c>
      <c r="I2571" s="866"/>
      <c r="J2571" s="866"/>
      <c r="K2571" s="905"/>
    </row>
    <row r="2572" spans="1:11" ht="19" thickBot="1" x14ac:dyDescent="0.5">
      <c r="A2572" s="866"/>
      <c r="B2572" s="866"/>
      <c r="C2572" s="866"/>
      <c r="D2572" s="866"/>
      <c r="E2572" s="867"/>
      <c r="F2572" s="866"/>
      <c r="G2572" s="866"/>
      <c r="H2572" s="870" t="str">
        <f t="array" ref="H2572">IF(ISERROR(INDEX(גיליון3!$U$13:$X$27,MATCH('דיווח פרטני'!G2572,גיליון3!$T$13:$T$27,0),MATCH('דיווח פרטני'!C2572,גיליון3!$U$12:$X$12,0)))," ", INDEX(גיליון3!$U$13:$X$27,MATCH('דיווח פרטני'!G2572,גיליון3!$T$13:$T$27,0),MATCH('דיווח פרטני'!C2572,גיליון3!$U$12:$X$12,0)))</f>
        <v xml:space="preserve"> </v>
      </c>
      <c r="I2572" s="866"/>
      <c r="J2572" s="866"/>
      <c r="K2572" s="905"/>
    </row>
    <row r="2573" spans="1:11" ht="19" thickBot="1" x14ac:dyDescent="0.5">
      <c r="A2573" s="866"/>
      <c r="B2573" s="866"/>
      <c r="C2573" s="866"/>
      <c r="D2573" s="866"/>
      <c r="E2573" s="867"/>
      <c r="F2573" s="866"/>
      <c r="G2573" s="866"/>
      <c r="H2573" s="870" t="str">
        <f t="array" ref="H2573">IF(ISERROR(INDEX(גיליון3!$U$13:$X$27,MATCH('דיווח פרטני'!G2573,גיליון3!$T$13:$T$27,0),MATCH('דיווח פרטני'!C2573,גיליון3!$U$12:$X$12,0)))," ", INDEX(גיליון3!$U$13:$X$27,MATCH('דיווח פרטני'!G2573,גיליון3!$T$13:$T$27,0),MATCH('דיווח פרטני'!C2573,גיליון3!$U$12:$X$12,0)))</f>
        <v xml:space="preserve"> </v>
      </c>
      <c r="I2573" s="866"/>
      <c r="J2573" s="866"/>
      <c r="K2573" s="905"/>
    </row>
    <row r="2574" spans="1:11" ht="19" thickBot="1" x14ac:dyDescent="0.5">
      <c r="A2574" s="866"/>
      <c r="B2574" s="866"/>
      <c r="C2574" s="866"/>
      <c r="D2574" s="866"/>
      <c r="E2574" s="867"/>
      <c r="F2574" s="866"/>
      <c r="G2574" s="866"/>
      <c r="H2574" s="870" t="str">
        <f t="array" ref="H2574">IF(ISERROR(INDEX(גיליון3!$U$13:$X$27,MATCH('דיווח פרטני'!G2574,גיליון3!$T$13:$T$27,0),MATCH('דיווח פרטני'!C2574,גיליון3!$U$12:$X$12,0)))," ", INDEX(גיליון3!$U$13:$X$27,MATCH('דיווח פרטני'!G2574,גיליון3!$T$13:$T$27,0),MATCH('דיווח פרטני'!C2574,גיליון3!$U$12:$X$12,0)))</f>
        <v xml:space="preserve"> </v>
      </c>
      <c r="I2574" s="866"/>
      <c r="J2574" s="866"/>
      <c r="K2574" s="905"/>
    </row>
    <row r="2575" spans="1:11" ht="19" thickBot="1" x14ac:dyDescent="0.5">
      <c r="A2575" s="866"/>
      <c r="B2575" s="866"/>
      <c r="C2575" s="866"/>
      <c r="D2575" s="866"/>
      <c r="E2575" s="867"/>
      <c r="F2575" s="866"/>
      <c r="G2575" s="866"/>
      <c r="H2575" s="870" t="str">
        <f t="array" ref="H2575">IF(ISERROR(INDEX(גיליון3!$U$13:$X$27,MATCH('דיווח פרטני'!G2575,גיליון3!$T$13:$T$27,0),MATCH('דיווח פרטני'!C2575,גיליון3!$U$12:$X$12,0)))," ", INDEX(גיליון3!$U$13:$X$27,MATCH('דיווח פרטני'!G2575,גיליון3!$T$13:$T$27,0),MATCH('דיווח פרטני'!C2575,גיליון3!$U$12:$X$12,0)))</f>
        <v xml:space="preserve"> </v>
      </c>
      <c r="I2575" s="866"/>
      <c r="J2575" s="866"/>
      <c r="K2575" s="905"/>
    </row>
    <row r="2576" spans="1:11" ht="19" thickBot="1" x14ac:dyDescent="0.5">
      <c r="A2576" s="866"/>
      <c r="B2576" s="866"/>
      <c r="C2576" s="866"/>
      <c r="D2576" s="866"/>
      <c r="E2576" s="867"/>
      <c r="F2576" s="866"/>
      <c r="G2576" s="866"/>
      <c r="H2576" s="870" t="str">
        <f t="array" ref="H2576">IF(ISERROR(INDEX(גיליון3!$U$13:$X$27,MATCH('דיווח פרטני'!G2576,גיליון3!$T$13:$T$27,0),MATCH('דיווח פרטני'!C2576,גיליון3!$U$12:$X$12,0)))," ", INDEX(גיליון3!$U$13:$X$27,MATCH('דיווח פרטני'!G2576,גיליון3!$T$13:$T$27,0),MATCH('דיווח פרטני'!C2576,גיליון3!$U$12:$X$12,0)))</f>
        <v xml:space="preserve"> </v>
      </c>
      <c r="I2576" s="866"/>
      <c r="J2576" s="866"/>
      <c r="K2576" s="905"/>
    </row>
    <row r="2577" spans="1:11" ht="19" thickBot="1" x14ac:dyDescent="0.5">
      <c r="A2577" s="866"/>
      <c r="B2577" s="866"/>
      <c r="C2577" s="866"/>
      <c r="D2577" s="866"/>
      <c r="E2577" s="867"/>
      <c r="F2577" s="866"/>
      <c r="G2577" s="866"/>
      <c r="H2577" s="870" t="str">
        <f t="array" ref="H2577">IF(ISERROR(INDEX(גיליון3!$U$13:$X$27,MATCH('דיווח פרטני'!G2577,גיליון3!$T$13:$T$27,0),MATCH('דיווח פרטני'!C2577,גיליון3!$U$12:$X$12,0)))," ", INDEX(גיליון3!$U$13:$X$27,MATCH('דיווח פרטני'!G2577,גיליון3!$T$13:$T$27,0),MATCH('דיווח פרטני'!C2577,גיליון3!$U$12:$X$12,0)))</f>
        <v xml:space="preserve"> </v>
      </c>
      <c r="I2577" s="866"/>
      <c r="J2577" s="866"/>
      <c r="K2577" s="905"/>
    </row>
    <row r="2578" spans="1:11" ht="19" thickBot="1" x14ac:dyDescent="0.5">
      <c r="A2578" s="866"/>
      <c r="B2578" s="866"/>
      <c r="C2578" s="866"/>
      <c r="D2578" s="866"/>
      <c r="E2578" s="867"/>
      <c r="F2578" s="866"/>
      <c r="G2578" s="866"/>
      <c r="H2578" s="870" t="str">
        <f t="array" ref="H2578">IF(ISERROR(INDEX(גיליון3!$U$13:$X$27,MATCH('דיווח פרטני'!G2578,גיליון3!$T$13:$T$27,0),MATCH('דיווח פרטני'!C2578,גיליון3!$U$12:$X$12,0)))," ", INDEX(גיליון3!$U$13:$X$27,MATCH('דיווח פרטני'!G2578,גיליון3!$T$13:$T$27,0),MATCH('דיווח פרטני'!C2578,גיליון3!$U$12:$X$12,0)))</f>
        <v xml:space="preserve"> </v>
      </c>
      <c r="I2578" s="866"/>
      <c r="J2578" s="866"/>
      <c r="K2578" s="905"/>
    </row>
    <row r="2579" spans="1:11" ht="19" thickBot="1" x14ac:dyDescent="0.5">
      <c r="A2579" s="866"/>
      <c r="B2579" s="866"/>
      <c r="C2579" s="866"/>
      <c r="D2579" s="866"/>
      <c r="E2579" s="867"/>
      <c r="F2579" s="866"/>
      <c r="G2579" s="866"/>
      <c r="H2579" s="870" t="str">
        <f t="array" ref="H2579">IF(ISERROR(INDEX(גיליון3!$U$13:$X$27,MATCH('דיווח פרטני'!G2579,גיליון3!$T$13:$T$27,0),MATCH('דיווח פרטני'!C2579,גיליון3!$U$12:$X$12,0)))," ", INDEX(גיליון3!$U$13:$X$27,MATCH('דיווח פרטני'!G2579,גיליון3!$T$13:$T$27,0),MATCH('דיווח פרטני'!C2579,גיליון3!$U$12:$X$12,0)))</f>
        <v xml:space="preserve"> </v>
      </c>
      <c r="I2579" s="866"/>
      <c r="J2579" s="866"/>
      <c r="K2579" s="905"/>
    </row>
    <row r="2580" spans="1:11" ht="19" thickBot="1" x14ac:dyDescent="0.5">
      <c r="A2580" s="866"/>
      <c r="B2580" s="866"/>
      <c r="C2580" s="866"/>
      <c r="D2580" s="866"/>
      <c r="E2580" s="867"/>
      <c r="F2580" s="866"/>
      <c r="G2580" s="866"/>
      <c r="H2580" s="870" t="str">
        <f t="array" ref="H2580">IF(ISERROR(INDEX(גיליון3!$U$13:$X$27,MATCH('דיווח פרטני'!G2580,גיליון3!$T$13:$T$27,0),MATCH('דיווח פרטני'!C2580,גיליון3!$U$12:$X$12,0)))," ", INDEX(גיליון3!$U$13:$X$27,MATCH('דיווח פרטני'!G2580,גיליון3!$T$13:$T$27,0),MATCH('דיווח פרטני'!C2580,גיליון3!$U$12:$X$12,0)))</f>
        <v xml:space="preserve"> </v>
      </c>
      <c r="I2580" s="866"/>
      <c r="J2580" s="866"/>
      <c r="K2580" s="905"/>
    </row>
    <row r="2581" spans="1:11" ht="19" thickBot="1" x14ac:dyDescent="0.5">
      <c r="A2581" s="866"/>
      <c r="B2581" s="866"/>
      <c r="C2581" s="866"/>
      <c r="D2581" s="866"/>
      <c r="E2581" s="867"/>
      <c r="F2581" s="866"/>
      <c r="G2581" s="866"/>
      <c r="H2581" s="870" t="str">
        <f t="array" ref="H2581">IF(ISERROR(INDEX(גיליון3!$U$13:$X$27,MATCH('דיווח פרטני'!G2581,גיליון3!$T$13:$T$27,0),MATCH('דיווח פרטני'!C2581,גיליון3!$U$12:$X$12,0)))," ", INDEX(גיליון3!$U$13:$X$27,MATCH('דיווח פרטני'!G2581,גיליון3!$T$13:$T$27,0),MATCH('דיווח פרטני'!C2581,גיליון3!$U$12:$X$12,0)))</f>
        <v xml:space="preserve"> </v>
      </c>
      <c r="I2581" s="866"/>
      <c r="J2581" s="866"/>
      <c r="K2581" s="905"/>
    </row>
    <row r="2582" spans="1:11" ht="19" thickBot="1" x14ac:dyDescent="0.5">
      <c r="A2582" s="866"/>
      <c r="B2582" s="866"/>
      <c r="C2582" s="866"/>
      <c r="D2582" s="866"/>
      <c r="E2582" s="867"/>
      <c r="F2582" s="866"/>
      <c r="G2582" s="866"/>
      <c r="H2582" s="870" t="str">
        <f t="array" ref="H2582">IF(ISERROR(INDEX(גיליון3!$U$13:$X$27,MATCH('דיווח פרטני'!G2582,גיליון3!$T$13:$T$27,0),MATCH('דיווח פרטני'!C2582,גיליון3!$U$12:$X$12,0)))," ", INDEX(גיליון3!$U$13:$X$27,MATCH('דיווח פרטני'!G2582,גיליון3!$T$13:$T$27,0),MATCH('דיווח פרטני'!C2582,גיליון3!$U$12:$X$12,0)))</f>
        <v xml:space="preserve"> </v>
      </c>
      <c r="I2582" s="866"/>
      <c r="J2582" s="866"/>
      <c r="K2582" s="905"/>
    </row>
    <row r="2583" spans="1:11" ht="19" thickBot="1" x14ac:dyDescent="0.5">
      <c r="A2583" s="866"/>
      <c r="B2583" s="866"/>
      <c r="C2583" s="866"/>
      <c r="D2583" s="866"/>
      <c r="E2583" s="867"/>
      <c r="F2583" s="866"/>
      <c r="G2583" s="866"/>
      <c r="H2583" s="870" t="str">
        <f t="array" ref="H2583">IF(ISERROR(INDEX(גיליון3!$U$13:$X$27,MATCH('דיווח פרטני'!G2583,גיליון3!$T$13:$T$27,0),MATCH('דיווח פרטני'!C2583,גיליון3!$U$12:$X$12,0)))," ", INDEX(גיליון3!$U$13:$X$27,MATCH('דיווח פרטני'!G2583,גיליון3!$T$13:$T$27,0),MATCH('דיווח פרטני'!C2583,גיליון3!$U$12:$X$12,0)))</f>
        <v xml:space="preserve"> </v>
      </c>
      <c r="I2583" s="866"/>
      <c r="J2583" s="866"/>
      <c r="K2583" s="905"/>
    </row>
    <row r="2584" spans="1:11" ht="19" thickBot="1" x14ac:dyDescent="0.5">
      <c r="A2584" s="866"/>
      <c r="B2584" s="866"/>
      <c r="C2584" s="866"/>
      <c r="D2584" s="866"/>
      <c r="E2584" s="867"/>
      <c r="F2584" s="866"/>
      <c r="G2584" s="866"/>
      <c r="H2584" s="870" t="str">
        <f t="array" ref="H2584">IF(ISERROR(INDEX(גיליון3!$U$13:$X$27,MATCH('דיווח פרטני'!G2584,גיליון3!$T$13:$T$27,0),MATCH('דיווח פרטני'!C2584,גיליון3!$U$12:$X$12,0)))," ", INDEX(גיליון3!$U$13:$X$27,MATCH('דיווח פרטני'!G2584,גיליון3!$T$13:$T$27,0),MATCH('דיווח פרטני'!C2584,גיליון3!$U$12:$X$12,0)))</f>
        <v xml:space="preserve"> </v>
      </c>
      <c r="I2584" s="866"/>
      <c r="J2584" s="866"/>
      <c r="K2584" s="905"/>
    </row>
    <row r="2585" spans="1:11" ht="19" thickBot="1" x14ac:dyDescent="0.5">
      <c r="A2585" s="866"/>
      <c r="B2585" s="866"/>
      <c r="C2585" s="866"/>
      <c r="D2585" s="866"/>
      <c r="E2585" s="867"/>
      <c r="F2585" s="866"/>
      <c r="G2585" s="866"/>
      <c r="H2585" s="870" t="str">
        <f t="array" ref="H2585">IF(ISERROR(INDEX(גיליון3!$U$13:$X$27,MATCH('דיווח פרטני'!G2585,גיליון3!$T$13:$T$27,0),MATCH('דיווח פרטני'!C2585,גיליון3!$U$12:$X$12,0)))," ", INDEX(גיליון3!$U$13:$X$27,MATCH('דיווח פרטני'!G2585,גיליון3!$T$13:$T$27,0),MATCH('דיווח פרטני'!C2585,גיליון3!$U$12:$X$12,0)))</f>
        <v xml:space="preserve"> </v>
      </c>
      <c r="I2585" s="866"/>
      <c r="J2585" s="866"/>
      <c r="K2585" s="905"/>
    </row>
    <row r="2586" spans="1:11" ht="19" thickBot="1" x14ac:dyDescent="0.5">
      <c r="A2586" s="866"/>
      <c r="B2586" s="866"/>
      <c r="C2586" s="866"/>
      <c r="D2586" s="866"/>
      <c r="E2586" s="867"/>
      <c r="F2586" s="866"/>
      <c r="G2586" s="866"/>
      <c r="H2586" s="870" t="str">
        <f t="array" ref="H2586">IF(ISERROR(INDEX(גיליון3!$U$13:$X$27,MATCH('דיווח פרטני'!G2586,גיליון3!$T$13:$T$27,0),MATCH('דיווח פרטני'!C2586,גיליון3!$U$12:$X$12,0)))," ", INDEX(גיליון3!$U$13:$X$27,MATCH('דיווח פרטני'!G2586,גיליון3!$T$13:$T$27,0),MATCH('דיווח פרטני'!C2586,גיליון3!$U$12:$X$12,0)))</f>
        <v xml:space="preserve"> </v>
      </c>
      <c r="I2586" s="866"/>
      <c r="J2586" s="866"/>
      <c r="K2586" s="905"/>
    </row>
    <row r="2587" spans="1:11" ht="19" thickBot="1" x14ac:dyDescent="0.5">
      <c r="A2587" s="866"/>
      <c r="B2587" s="866"/>
      <c r="C2587" s="866"/>
      <c r="D2587" s="866"/>
      <c r="E2587" s="867"/>
      <c r="F2587" s="866"/>
      <c r="G2587" s="866"/>
      <c r="H2587" s="870" t="str">
        <f t="array" ref="H2587">IF(ISERROR(INDEX(גיליון3!$U$13:$X$27,MATCH('דיווח פרטני'!G2587,גיליון3!$T$13:$T$27,0),MATCH('דיווח פרטני'!C2587,גיליון3!$U$12:$X$12,0)))," ", INDEX(גיליון3!$U$13:$X$27,MATCH('דיווח פרטני'!G2587,גיליון3!$T$13:$T$27,0),MATCH('דיווח פרטני'!C2587,גיליון3!$U$12:$X$12,0)))</f>
        <v xml:space="preserve"> </v>
      </c>
      <c r="I2587" s="866"/>
      <c r="J2587" s="866"/>
      <c r="K2587" s="905"/>
    </row>
    <row r="2588" spans="1:11" ht="19" thickBot="1" x14ac:dyDescent="0.5">
      <c r="A2588" s="866"/>
      <c r="B2588" s="866"/>
      <c r="C2588" s="866"/>
      <c r="D2588" s="866"/>
      <c r="E2588" s="867"/>
      <c r="F2588" s="866"/>
      <c r="G2588" s="866"/>
      <c r="H2588" s="870" t="str">
        <f t="array" ref="H2588">IF(ISERROR(INDEX(גיליון3!$U$13:$X$27,MATCH('דיווח פרטני'!G2588,גיליון3!$T$13:$T$27,0),MATCH('דיווח פרטני'!C2588,גיליון3!$U$12:$X$12,0)))," ", INDEX(גיליון3!$U$13:$X$27,MATCH('דיווח פרטני'!G2588,גיליון3!$T$13:$T$27,0),MATCH('דיווח פרטני'!C2588,גיליון3!$U$12:$X$12,0)))</f>
        <v xml:space="preserve"> </v>
      </c>
      <c r="I2588" s="866"/>
      <c r="J2588" s="866"/>
      <c r="K2588" s="905"/>
    </row>
    <row r="2589" spans="1:11" ht="19" thickBot="1" x14ac:dyDescent="0.5">
      <c r="A2589" s="866"/>
      <c r="B2589" s="866"/>
      <c r="C2589" s="866"/>
      <c r="D2589" s="866"/>
      <c r="E2589" s="867"/>
      <c r="F2589" s="866"/>
      <c r="G2589" s="866"/>
      <c r="H2589" s="870" t="str">
        <f t="array" ref="H2589">IF(ISERROR(INDEX(גיליון3!$U$13:$X$27,MATCH('דיווח פרטני'!G2589,גיליון3!$T$13:$T$27,0),MATCH('דיווח פרטני'!C2589,גיליון3!$U$12:$X$12,0)))," ", INDEX(גיליון3!$U$13:$X$27,MATCH('דיווח פרטני'!G2589,גיליון3!$T$13:$T$27,0),MATCH('דיווח פרטני'!C2589,גיליון3!$U$12:$X$12,0)))</f>
        <v xml:space="preserve"> </v>
      </c>
      <c r="I2589" s="866"/>
      <c r="J2589" s="866"/>
      <c r="K2589" s="905"/>
    </row>
    <row r="2590" spans="1:11" ht="19" thickBot="1" x14ac:dyDescent="0.5">
      <c r="A2590" s="866"/>
      <c r="B2590" s="866"/>
      <c r="C2590" s="866"/>
      <c r="D2590" s="866"/>
      <c r="E2590" s="867"/>
      <c r="F2590" s="866"/>
      <c r="G2590" s="866"/>
      <c r="H2590" s="870" t="str">
        <f t="array" ref="H2590">IF(ISERROR(INDEX(גיליון3!$U$13:$X$27,MATCH('דיווח פרטני'!G2590,גיליון3!$T$13:$T$27,0),MATCH('דיווח פרטני'!C2590,גיליון3!$U$12:$X$12,0)))," ", INDEX(גיליון3!$U$13:$X$27,MATCH('דיווח פרטני'!G2590,גיליון3!$T$13:$T$27,0),MATCH('דיווח פרטני'!C2590,גיליון3!$U$12:$X$12,0)))</f>
        <v xml:space="preserve"> </v>
      </c>
      <c r="I2590" s="866"/>
      <c r="J2590" s="866"/>
      <c r="K2590" s="905"/>
    </row>
    <row r="2591" spans="1:11" ht="19" thickBot="1" x14ac:dyDescent="0.5">
      <c r="A2591" s="866"/>
      <c r="B2591" s="866"/>
      <c r="C2591" s="866"/>
      <c r="D2591" s="866"/>
      <c r="E2591" s="867"/>
      <c r="F2591" s="866"/>
      <c r="G2591" s="866"/>
      <c r="H2591" s="870" t="str">
        <f t="array" ref="H2591">IF(ISERROR(INDEX(גיליון3!$U$13:$X$27,MATCH('דיווח פרטני'!G2591,גיליון3!$T$13:$T$27,0),MATCH('דיווח פרטני'!C2591,גיליון3!$U$12:$X$12,0)))," ", INDEX(גיליון3!$U$13:$X$27,MATCH('דיווח פרטני'!G2591,גיליון3!$T$13:$T$27,0),MATCH('דיווח פרטני'!C2591,גיליון3!$U$12:$X$12,0)))</f>
        <v xml:space="preserve"> </v>
      </c>
      <c r="I2591" s="866"/>
      <c r="J2591" s="866"/>
      <c r="K2591" s="905"/>
    </row>
    <row r="2592" spans="1:11" ht="19" thickBot="1" x14ac:dyDescent="0.5">
      <c r="A2592" s="866"/>
      <c r="B2592" s="866"/>
      <c r="C2592" s="866"/>
      <c r="D2592" s="866"/>
      <c r="E2592" s="867"/>
      <c r="F2592" s="866"/>
      <c r="G2592" s="866"/>
      <c r="H2592" s="870" t="str">
        <f t="array" ref="H2592">IF(ISERROR(INDEX(גיליון3!$U$13:$X$27,MATCH('דיווח פרטני'!G2592,גיליון3!$T$13:$T$27,0),MATCH('דיווח פרטני'!C2592,גיליון3!$U$12:$X$12,0)))," ", INDEX(גיליון3!$U$13:$X$27,MATCH('דיווח פרטני'!G2592,גיליון3!$T$13:$T$27,0),MATCH('דיווח פרטני'!C2592,גיליון3!$U$12:$X$12,0)))</f>
        <v xml:space="preserve"> </v>
      </c>
      <c r="I2592" s="866"/>
      <c r="J2592" s="866"/>
      <c r="K2592" s="905"/>
    </row>
    <row r="2593" spans="1:11" ht="19" thickBot="1" x14ac:dyDescent="0.5">
      <c r="A2593" s="866"/>
      <c r="B2593" s="866"/>
      <c r="C2593" s="866"/>
      <c r="D2593" s="866"/>
      <c r="E2593" s="867"/>
      <c r="F2593" s="866"/>
      <c r="G2593" s="866"/>
      <c r="H2593" s="870" t="str">
        <f t="array" ref="H2593">IF(ISERROR(INDEX(גיליון3!$U$13:$X$27,MATCH('דיווח פרטני'!G2593,גיליון3!$T$13:$T$27,0),MATCH('דיווח פרטני'!C2593,גיליון3!$U$12:$X$12,0)))," ", INDEX(גיליון3!$U$13:$X$27,MATCH('דיווח פרטני'!G2593,גיליון3!$T$13:$T$27,0),MATCH('דיווח פרטני'!C2593,גיליון3!$U$12:$X$12,0)))</f>
        <v xml:space="preserve"> </v>
      </c>
      <c r="I2593" s="866"/>
      <c r="J2593" s="866"/>
      <c r="K2593" s="905"/>
    </row>
    <row r="2594" spans="1:11" ht="19" thickBot="1" x14ac:dyDescent="0.5">
      <c r="A2594" s="866"/>
      <c r="B2594" s="866"/>
      <c r="C2594" s="866"/>
      <c r="D2594" s="866"/>
      <c r="E2594" s="867"/>
      <c r="F2594" s="866"/>
      <c r="G2594" s="866"/>
      <c r="H2594" s="870" t="str">
        <f t="array" ref="H2594">IF(ISERROR(INDEX(גיליון3!$U$13:$X$27,MATCH('דיווח פרטני'!G2594,גיליון3!$T$13:$T$27,0),MATCH('דיווח פרטני'!C2594,גיליון3!$U$12:$X$12,0)))," ", INDEX(גיליון3!$U$13:$X$27,MATCH('דיווח פרטני'!G2594,גיליון3!$T$13:$T$27,0),MATCH('דיווח פרטני'!C2594,גיליון3!$U$12:$X$12,0)))</f>
        <v xml:space="preserve"> </v>
      </c>
      <c r="I2594" s="866"/>
      <c r="J2594" s="866"/>
      <c r="K2594" s="905"/>
    </row>
    <row r="2595" spans="1:11" ht="19" thickBot="1" x14ac:dyDescent="0.5">
      <c r="A2595" s="866"/>
      <c r="B2595" s="866"/>
      <c r="C2595" s="866"/>
      <c r="D2595" s="866"/>
      <c r="E2595" s="867"/>
      <c r="F2595" s="866"/>
      <c r="G2595" s="866"/>
      <c r="H2595" s="870" t="str">
        <f t="array" ref="H2595">IF(ISERROR(INDEX(גיליון3!$U$13:$X$27,MATCH('דיווח פרטני'!G2595,גיליון3!$T$13:$T$27,0),MATCH('דיווח פרטני'!C2595,גיליון3!$U$12:$X$12,0)))," ", INDEX(גיליון3!$U$13:$X$27,MATCH('דיווח פרטני'!G2595,גיליון3!$T$13:$T$27,0),MATCH('דיווח פרטני'!C2595,גיליון3!$U$12:$X$12,0)))</f>
        <v xml:space="preserve"> </v>
      </c>
      <c r="I2595" s="866"/>
      <c r="J2595" s="866"/>
      <c r="K2595" s="905"/>
    </row>
    <row r="2596" spans="1:11" ht="19" thickBot="1" x14ac:dyDescent="0.5">
      <c r="A2596" s="866"/>
      <c r="B2596" s="866"/>
      <c r="C2596" s="866"/>
      <c r="D2596" s="866"/>
      <c r="E2596" s="867"/>
      <c r="F2596" s="866"/>
      <c r="G2596" s="866"/>
      <c r="H2596" s="870" t="str">
        <f t="array" ref="H2596">IF(ISERROR(INDEX(גיליון3!$U$13:$X$27,MATCH('דיווח פרטני'!G2596,גיליון3!$T$13:$T$27,0),MATCH('דיווח פרטני'!C2596,גיליון3!$U$12:$X$12,0)))," ", INDEX(גיליון3!$U$13:$X$27,MATCH('דיווח פרטני'!G2596,גיליון3!$T$13:$T$27,0),MATCH('דיווח פרטני'!C2596,גיליון3!$U$12:$X$12,0)))</f>
        <v xml:space="preserve"> </v>
      </c>
      <c r="I2596" s="866"/>
      <c r="J2596" s="866"/>
      <c r="K2596" s="905"/>
    </row>
    <row r="2597" spans="1:11" ht="19" thickBot="1" x14ac:dyDescent="0.5">
      <c r="A2597" s="866"/>
      <c r="B2597" s="866"/>
      <c r="C2597" s="866"/>
      <c r="D2597" s="866"/>
      <c r="E2597" s="867"/>
      <c r="F2597" s="866"/>
      <c r="G2597" s="866"/>
      <c r="H2597" s="870" t="str">
        <f t="array" ref="H2597">IF(ISERROR(INDEX(גיליון3!$U$13:$X$27,MATCH('דיווח פרטני'!G2597,גיליון3!$T$13:$T$27,0),MATCH('דיווח פרטני'!C2597,גיליון3!$U$12:$X$12,0)))," ", INDEX(גיליון3!$U$13:$X$27,MATCH('דיווח פרטני'!G2597,גיליון3!$T$13:$T$27,0),MATCH('דיווח פרטני'!C2597,גיליון3!$U$12:$X$12,0)))</f>
        <v xml:space="preserve"> </v>
      </c>
      <c r="I2597" s="866"/>
      <c r="J2597" s="866"/>
      <c r="K2597" s="905"/>
    </row>
    <row r="2598" spans="1:11" ht="19" thickBot="1" x14ac:dyDescent="0.5">
      <c r="A2598" s="866"/>
      <c r="B2598" s="866"/>
      <c r="C2598" s="866"/>
      <c r="D2598" s="866"/>
      <c r="E2598" s="867"/>
      <c r="F2598" s="866"/>
      <c r="G2598" s="866"/>
      <c r="H2598" s="870" t="str">
        <f t="array" ref="H2598">IF(ISERROR(INDEX(גיליון3!$U$13:$X$27,MATCH('דיווח פרטני'!G2598,גיליון3!$T$13:$T$27,0),MATCH('דיווח פרטני'!C2598,גיליון3!$U$12:$X$12,0)))," ", INDEX(גיליון3!$U$13:$X$27,MATCH('דיווח פרטני'!G2598,גיליון3!$T$13:$T$27,0),MATCH('דיווח פרטני'!C2598,גיליון3!$U$12:$X$12,0)))</f>
        <v xml:space="preserve"> </v>
      </c>
      <c r="I2598" s="866"/>
      <c r="J2598" s="866"/>
      <c r="K2598" s="905"/>
    </row>
    <row r="2599" spans="1:11" ht="19" thickBot="1" x14ac:dyDescent="0.5">
      <c r="A2599" s="866"/>
      <c r="B2599" s="866"/>
      <c r="C2599" s="866"/>
      <c r="D2599" s="866"/>
      <c r="E2599" s="867"/>
      <c r="F2599" s="866"/>
      <c r="G2599" s="866"/>
      <c r="H2599" s="870" t="str">
        <f t="array" ref="H2599">IF(ISERROR(INDEX(גיליון3!$U$13:$X$27,MATCH('דיווח פרטני'!G2599,גיליון3!$T$13:$T$27,0),MATCH('דיווח פרטני'!C2599,גיליון3!$U$12:$X$12,0)))," ", INDEX(גיליון3!$U$13:$X$27,MATCH('דיווח פרטני'!G2599,גיליון3!$T$13:$T$27,0),MATCH('דיווח פרטני'!C2599,גיליון3!$U$12:$X$12,0)))</f>
        <v xml:space="preserve"> </v>
      </c>
      <c r="I2599" s="866"/>
      <c r="J2599" s="866"/>
      <c r="K2599" s="905"/>
    </row>
    <row r="2600" spans="1:11" ht="19" thickBot="1" x14ac:dyDescent="0.5">
      <c r="A2600" s="866"/>
      <c r="B2600" s="866"/>
      <c r="C2600" s="866"/>
      <c r="D2600" s="866"/>
      <c r="E2600" s="867"/>
      <c r="F2600" s="866"/>
      <c r="G2600" s="866"/>
      <c r="H2600" s="870" t="str">
        <f t="array" ref="H2600">IF(ISERROR(INDEX(גיליון3!$U$13:$X$27,MATCH('דיווח פרטני'!G2600,גיליון3!$T$13:$T$27,0),MATCH('דיווח פרטני'!C2600,גיליון3!$U$12:$X$12,0)))," ", INDEX(גיליון3!$U$13:$X$27,MATCH('דיווח פרטני'!G2600,גיליון3!$T$13:$T$27,0),MATCH('דיווח פרטני'!C2600,גיליון3!$U$12:$X$12,0)))</f>
        <v xml:space="preserve"> </v>
      </c>
      <c r="I2600" s="866"/>
      <c r="J2600" s="866"/>
      <c r="K2600" s="905"/>
    </row>
    <row r="2601" spans="1:11" ht="19" thickBot="1" x14ac:dyDescent="0.5">
      <c r="A2601" s="866"/>
      <c r="B2601" s="866"/>
      <c r="C2601" s="866"/>
      <c r="D2601" s="866"/>
      <c r="E2601" s="867"/>
      <c r="F2601" s="866"/>
      <c r="G2601" s="866"/>
      <c r="H2601" s="870" t="str">
        <f t="array" ref="H2601">IF(ISERROR(INDEX(גיליון3!$U$13:$X$27,MATCH('דיווח פרטני'!G2601,גיליון3!$T$13:$T$27,0),MATCH('דיווח פרטני'!C2601,גיליון3!$U$12:$X$12,0)))," ", INDEX(גיליון3!$U$13:$X$27,MATCH('דיווח פרטני'!G2601,גיליון3!$T$13:$T$27,0),MATCH('דיווח פרטני'!C2601,גיליון3!$U$12:$X$12,0)))</f>
        <v xml:space="preserve"> </v>
      </c>
      <c r="I2601" s="866"/>
      <c r="J2601" s="866"/>
      <c r="K2601" s="905"/>
    </row>
    <row r="2602" spans="1:11" ht="19" thickBot="1" x14ac:dyDescent="0.5">
      <c r="A2602" s="866"/>
      <c r="B2602" s="866"/>
      <c r="C2602" s="866"/>
      <c r="D2602" s="866"/>
      <c r="E2602" s="867"/>
      <c r="F2602" s="866"/>
      <c r="G2602" s="866"/>
      <c r="H2602" s="870" t="str">
        <f t="array" ref="H2602">IF(ISERROR(INDEX(גיליון3!$U$13:$X$27,MATCH('דיווח פרטני'!G2602,גיליון3!$T$13:$T$27,0),MATCH('דיווח פרטני'!C2602,גיליון3!$U$12:$X$12,0)))," ", INDEX(גיליון3!$U$13:$X$27,MATCH('דיווח פרטני'!G2602,גיליון3!$T$13:$T$27,0),MATCH('דיווח פרטני'!C2602,גיליון3!$U$12:$X$12,0)))</f>
        <v xml:space="preserve"> </v>
      </c>
      <c r="I2602" s="866"/>
      <c r="J2602" s="866"/>
      <c r="K2602" s="905"/>
    </row>
    <row r="2603" spans="1:11" ht="19" thickBot="1" x14ac:dyDescent="0.5">
      <c r="A2603" s="866"/>
      <c r="B2603" s="866"/>
      <c r="C2603" s="866"/>
      <c r="D2603" s="866"/>
      <c r="E2603" s="867"/>
      <c r="F2603" s="866"/>
      <c r="G2603" s="866"/>
      <c r="H2603" s="870" t="str">
        <f t="array" ref="H2603">IF(ISERROR(INDEX(גיליון3!$U$13:$X$27,MATCH('דיווח פרטני'!G2603,גיליון3!$T$13:$T$27,0),MATCH('דיווח פרטני'!C2603,גיליון3!$U$12:$X$12,0)))," ", INDEX(גיליון3!$U$13:$X$27,MATCH('דיווח פרטני'!G2603,גיליון3!$T$13:$T$27,0),MATCH('דיווח פרטני'!C2603,גיליון3!$U$12:$X$12,0)))</f>
        <v xml:space="preserve"> </v>
      </c>
      <c r="I2603" s="866"/>
      <c r="J2603" s="866"/>
      <c r="K2603" s="905"/>
    </row>
    <row r="2604" spans="1:11" ht="19" thickBot="1" x14ac:dyDescent="0.5">
      <c r="A2604" s="866"/>
      <c r="B2604" s="866"/>
      <c r="C2604" s="866"/>
      <c r="D2604" s="866"/>
      <c r="E2604" s="867"/>
      <c r="F2604" s="866"/>
      <c r="G2604" s="866"/>
      <c r="H2604" s="870" t="str">
        <f t="array" ref="H2604">IF(ISERROR(INDEX(גיליון3!$U$13:$X$27,MATCH('דיווח פרטני'!G2604,גיליון3!$T$13:$T$27,0),MATCH('דיווח פרטני'!C2604,גיליון3!$U$12:$X$12,0)))," ", INDEX(גיליון3!$U$13:$X$27,MATCH('דיווח פרטני'!G2604,גיליון3!$T$13:$T$27,0),MATCH('דיווח פרטני'!C2604,גיליון3!$U$12:$X$12,0)))</f>
        <v xml:space="preserve"> </v>
      </c>
      <c r="I2604" s="866"/>
      <c r="J2604" s="866"/>
      <c r="K2604" s="905"/>
    </row>
    <row r="2605" spans="1:11" ht="19" thickBot="1" x14ac:dyDescent="0.5">
      <c r="A2605" s="866"/>
      <c r="B2605" s="866"/>
      <c r="C2605" s="866"/>
      <c r="D2605" s="866"/>
      <c r="E2605" s="867"/>
      <c r="F2605" s="866"/>
      <c r="G2605" s="866"/>
      <c r="H2605" s="870" t="str">
        <f t="array" ref="H2605">IF(ISERROR(INDEX(גיליון3!$U$13:$X$27,MATCH('דיווח פרטני'!G2605,גיליון3!$T$13:$T$27,0),MATCH('דיווח פרטני'!C2605,גיליון3!$U$12:$X$12,0)))," ", INDEX(גיליון3!$U$13:$X$27,MATCH('דיווח פרטני'!G2605,גיליון3!$T$13:$T$27,0),MATCH('דיווח פרטני'!C2605,גיליון3!$U$12:$X$12,0)))</f>
        <v xml:space="preserve"> </v>
      </c>
      <c r="I2605" s="866"/>
      <c r="J2605" s="866"/>
      <c r="K2605" s="905"/>
    </row>
    <row r="2606" spans="1:11" ht="19" thickBot="1" x14ac:dyDescent="0.5">
      <c r="A2606" s="866"/>
      <c r="B2606" s="866"/>
      <c r="C2606" s="866"/>
      <c r="D2606" s="866"/>
      <c r="E2606" s="867"/>
      <c r="F2606" s="866"/>
      <c r="G2606" s="866"/>
      <c r="H2606" s="870" t="str">
        <f t="array" ref="H2606">IF(ISERROR(INDEX(גיליון3!$U$13:$X$27,MATCH('דיווח פרטני'!G2606,גיליון3!$T$13:$T$27,0),MATCH('דיווח פרטני'!C2606,גיליון3!$U$12:$X$12,0)))," ", INDEX(גיליון3!$U$13:$X$27,MATCH('דיווח פרטני'!G2606,גיליון3!$T$13:$T$27,0),MATCH('דיווח פרטני'!C2606,גיליון3!$U$12:$X$12,0)))</f>
        <v xml:space="preserve"> </v>
      </c>
      <c r="I2606" s="866"/>
      <c r="J2606" s="866"/>
      <c r="K2606" s="905"/>
    </row>
    <row r="2607" spans="1:11" ht="19" thickBot="1" x14ac:dyDescent="0.5">
      <c r="A2607" s="866"/>
      <c r="B2607" s="866"/>
      <c r="C2607" s="866"/>
      <c r="D2607" s="866"/>
      <c r="E2607" s="867"/>
      <c r="F2607" s="866"/>
      <c r="G2607" s="866"/>
      <c r="H2607" s="870" t="str">
        <f t="array" ref="H2607">IF(ISERROR(INDEX(גיליון3!$U$13:$X$27,MATCH('דיווח פרטני'!G2607,גיליון3!$T$13:$T$27,0),MATCH('דיווח פרטני'!C2607,גיליון3!$U$12:$X$12,0)))," ", INDEX(גיליון3!$U$13:$X$27,MATCH('דיווח פרטני'!G2607,גיליון3!$T$13:$T$27,0),MATCH('דיווח פרטני'!C2607,גיליון3!$U$12:$X$12,0)))</f>
        <v xml:space="preserve"> </v>
      </c>
      <c r="I2607" s="866"/>
      <c r="J2607" s="866"/>
      <c r="K2607" s="905"/>
    </row>
    <row r="2608" spans="1:11" ht="19" thickBot="1" x14ac:dyDescent="0.5">
      <c r="A2608" s="866"/>
      <c r="B2608" s="866"/>
      <c r="C2608" s="866"/>
      <c r="D2608" s="866"/>
      <c r="E2608" s="867"/>
      <c r="F2608" s="866"/>
      <c r="G2608" s="866"/>
      <c r="H2608" s="870" t="str">
        <f t="array" ref="H2608">IF(ISERROR(INDEX(גיליון3!$U$13:$X$27,MATCH('דיווח פרטני'!G2608,גיליון3!$T$13:$T$27,0),MATCH('דיווח פרטני'!C2608,גיליון3!$U$12:$X$12,0)))," ", INDEX(גיליון3!$U$13:$X$27,MATCH('דיווח פרטני'!G2608,גיליון3!$T$13:$T$27,0),MATCH('דיווח פרטני'!C2608,גיליון3!$U$12:$X$12,0)))</f>
        <v xml:space="preserve"> </v>
      </c>
      <c r="I2608" s="866"/>
      <c r="J2608" s="866"/>
      <c r="K2608" s="905"/>
    </row>
    <row r="2609" spans="1:11" ht="19" thickBot="1" x14ac:dyDescent="0.5">
      <c r="A2609" s="866"/>
      <c r="B2609" s="866"/>
      <c r="C2609" s="866"/>
      <c r="D2609" s="866"/>
      <c r="E2609" s="867"/>
      <c r="F2609" s="866"/>
      <c r="G2609" s="866"/>
      <c r="H2609" s="870" t="str">
        <f t="array" ref="H2609">IF(ISERROR(INDEX(גיליון3!$U$13:$X$27,MATCH('דיווח פרטני'!G2609,גיליון3!$T$13:$T$27,0),MATCH('דיווח פרטני'!C2609,גיליון3!$U$12:$X$12,0)))," ", INDEX(גיליון3!$U$13:$X$27,MATCH('דיווח פרטני'!G2609,גיליון3!$T$13:$T$27,0),MATCH('דיווח פרטני'!C2609,גיליון3!$U$12:$X$12,0)))</f>
        <v xml:space="preserve"> </v>
      </c>
      <c r="I2609" s="866"/>
      <c r="J2609" s="866"/>
      <c r="K2609" s="905"/>
    </row>
    <row r="2610" spans="1:11" ht="19" thickBot="1" x14ac:dyDescent="0.5">
      <c r="A2610" s="866"/>
      <c r="B2610" s="866"/>
      <c r="C2610" s="866"/>
      <c r="D2610" s="866"/>
      <c r="E2610" s="867"/>
      <c r="F2610" s="866"/>
      <c r="G2610" s="866"/>
      <c r="H2610" s="870" t="str">
        <f t="array" ref="H2610">IF(ISERROR(INDEX(גיליון3!$U$13:$X$27,MATCH('דיווח פרטני'!G2610,גיליון3!$T$13:$T$27,0),MATCH('דיווח פרטני'!C2610,גיליון3!$U$12:$X$12,0)))," ", INDEX(גיליון3!$U$13:$X$27,MATCH('דיווח פרטני'!G2610,גיליון3!$T$13:$T$27,0),MATCH('דיווח פרטני'!C2610,גיליון3!$U$12:$X$12,0)))</f>
        <v xml:space="preserve"> </v>
      </c>
      <c r="I2610" s="866"/>
      <c r="J2610" s="866"/>
      <c r="K2610" s="905"/>
    </row>
    <row r="2611" spans="1:11" ht="19" thickBot="1" x14ac:dyDescent="0.5">
      <c r="A2611" s="866"/>
      <c r="B2611" s="866"/>
      <c r="C2611" s="866"/>
      <c r="D2611" s="866"/>
      <c r="E2611" s="867"/>
      <c r="F2611" s="866"/>
      <c r="G2611" s="866"/>
      <c r="H2611" s="870" t="str">
        <f t="array" ref="H2611">IF(ISERROR(INDEX(גיליון3!$U$13:$X$27,MATCH('דיווח פרטני'!G2611,גיליון3!$T$13:$T$27,0),MATCH('דיווח פרטני'!C2611,גיליון3!$U$12:$X$12,0)))," ", INDEX(גיליון3!$U$13:$X$27,MATCH('דיווח פרטני'!G2611,גיליון3!$T$13:$T$27,0),MATCH('דיווח פרטני'!C2611,גיליון3!$U$12:$X$12,0)))</f>
        <v xml:space="preserve"> </v>
      </c>
      <c r="I2611" s="866"/>
      <c r="J2611" s="866"/>
      <c r="K2611" s="905"/>
    </row>
    <row r="2612" spans="1:11" ht="19" thickBot="1" x14ac:dyDescent="0.5">
      <c r="A2612" s="866"/>
      <c r="B2612" s="866"/>
      <c r="C2612" s="866"/>
      <c r="D2612" s="866"/>
      <c r="E2612" s="867"/>
      <c r="F2612" s="866"/>
      <c r="G2612" s="866"/>
      <c r="H2612" s="870" t="str">
        <f t="array" ref="H2612">IF(ISERROR(INDEX(גיליון3!$U$13:$X$27,MATCH('דיווח פרטני'!G2612,גיליון3!$T$13:$T$27,0),MATCH('דיווח פרטני'!C2612,גיליון3!$U$12:$X$12,0)))," ", INDEX(גיליון3!$U$13:$X$27,MATCH('דיווח פרטני'!G2612,גיליון3!$T$13:$T$27,0),MATCH('דיווח פרטני'!C2612,גיליון3!$U$12:$X$12,0)))</f>
        <v xml:space="preserve"> </v>
      </c>
      <c r="I2612" s="866"/>
      <c r="J2612" s="866"/>
      <c r="K2612" s="905"/>
    </row>
    <row r="2613" spans="1:11" ht="19" thickBot="1" x14ac:dyDescent="0.5">
      <c r="A2613" s="866"/>
      <c r="B2613" s="866"/>
      <c r="C2613" s="866"/>
      <c r="D2613" s="866"/>
      <c r="E2613" s="867"/>
      <c r="F2613" s="866"/>
      <c r="G2613" s="866"/>
      <c r="H2613" s="870" t="str">
        <f t="array" ref="H2613">IF(ISERROR(INDEX(גיליון3!$U$13:$X$27,MATCH('דיווח פרטני'!G2613,גיליון3!$T$13:$T$27,0),MATCH('דיווח פרטני'!C2613,גיליון3!$U$12:$X$12,0)))," ", INDEX(גיליון3!$U$13:$X$27,MATCH('דיווח פרטני'!G2613,גיליון3!$T$13:$T$27,0),MATCH('דיווח פרטני'!C2613,גיליון3!$U$12:$X$12,0)))</f>
        <v xml:space="preserve"> </v>
      </c>
      <c r="I2613" s="866"/>
      <c r="J2613" s="866"/>
      <c r="K2613" s="905"/>
    </row>
    <row r="2614" spans="1:11" ht="19" thickBot="1" x14ac:dyDescent="0.5">
      <c r="A2614" s="866"/>
      <c r="B2614" s="866"/>
      <c r="C2614" s="866"/>
      <c r="D2614" s="866"/>
      <c r="E2614" s="867"/>
      <c r="F2614" s="866"/>
      <c r="G2614" s="866"/>
      <c r="H2614" s="870" t="str">
        <f t="array" ref="H2614">IF(ISERROR(INDEX(גיליון3!$U$13:$X$27,MATCH('דיווח פרטני'!G2614,גיליון3!$T$13:$T$27,0),MATCH('דיווח פרטני'!C2614,גיליון3!$U$12:$X$12,0)))," ", INDEX(גיליון3!$U$13:$X$27,MATCH('דיווח פרטני'!G2614,גיליון3!$T$13:$T$27,0),MATCH('דיווח פרטני'!C2614,גיליון3!$U$12:$X$12,0)))</f>
        <v xml:space="preserve"> </v>
      </c>
      <c r="I2614" s="866"/>
      <c r="J2614" s="866"/>
      <c r="K2614" s="905"/>
    </row>
    <row r="2615" spans="1:11" ht="19" thickBot="1" x14ac:dyDescent="0.5">
      <c r="A2615" s="866"/>
      <c r="B2615" s="866"/>
      <c r="C2615" s="866"/>
      <c r="D2615" s="866"/>
      <c r="E2615" s="867"/>
      <c r="F2615" s="866"/>
      <c r="G2615" s="866"/>
      <c r="H2615" s="870" t="str">
        <f t="array" ref="H2615">IF(ISERROR(INDEX(גיליון3!$U$13:$X$27,MATCH('דיווח פרטני'!G2615,גיליון3!$T$13:$T$27,0),MATCH('דיווח פרטני'!C2615,גיליון3!$U$12:$X$12,0)))," ", INDEX(גיליון3!$U$13:$X$27,MATCH('דיווח פרטני'!G2615,גיליון3!$T$13:$T$27,0),MATCH('דיווח פרטני'!C2615,גיליון3!$U$12:$X$12,0)))</f>
        <v xml:space="preserve"> </v>
      </c>
      <c r="I2615" s="866"/>
      <c r="J2615" s="866"/>
      <c r="K2615" s="905"/>
    </row>
    <row r="2616" spans="1:11" ht="19" thickBot="1" x14ac:dyDescent="0.5">
      <c r="A2616" s="866"/>
      <c r="B2616" s="866"/>
      <c r="C2616" s="866"/>
      <c r="D2616" s="866"/>
      <c r="E2616" s="867"/>
      <c r="F2616" s="866"/>
      <c r="G2616" s="866"/>
      <c r="H2616" s="870" t="str">
        <f t="array" ref="H2616">IF(ISERROR(INDEX(גיליון3!$U$13:$X$27,MATCH('דיווח פרטני'!G2616,גיליון3!$T$13:$T$27,0),MATCH('דיווח פרטני'!C2616,גיליון3!$U$12:$X$12,0)))," ", INDEX(גיליון3!$U$13:$X$27,MATCH('דיווח פרטני'!G2616,גיליון3!$T$13:$T$27,0),MATCH('דיווח פרטני'!C2616,גיליון3!$U$12:$X$12,0)))</f>
        <v xml:space="preserve"> </v>
      </c>
      <c r="I2616" s="866"/>
      <c r="J2616" s="866"/>
      <c r="K2616" s="905"/>
    </row>
    <row r="2617" spans="1:11" ht="19" thickBot="1" x14ac:dyDescent="0.5">
      <c r="A2617" s="866"/>
      <c r="B2617" s="866"/>
      <c r="C2617" s="866"/>
      <c r="D2617" s="866"/>
      <c r="E2617" s="867"/>
      <c r="F2617" s="866"/>
      <c r="G2617" s="866"/>
      <c r="H2617" s="870" t="str">
        <f t="array" ref="H2617">IF(ISERROR(INDEX(גיליון3!$U$13:$X$27,MATCH('דיווח פרטני'!G2617,גיליון3!$T$13:$T$27,0),MATCH('דיווח פרטני'!C2617,גיליון3!$U$12:$X$12,0)))," ", INDEX(גיליון3!$U$13:$X$27,MATCH('דיווח פרטני'!G2617,גיליון3!$T$13:$T$27,0),MATCH('דיווח פרטני'!C2617,גיליון3!$U$12:$X$12,0)))</f>
        <v xml:space="preserve"> </v>
      </c>
      <c r="I2617" s="866"/>
      <c r="J2617" s="866"/>
      <c r="K2617" s="905"/>
    </row>
    <row r="2618" spans="1:11" ht="19" thickBot="1" x14ac:dyDescent="0.5">
      <c r="A2618" s="866"/>
      <c r="B2618" s="866"/>
      <c r="C2618" s="866"/>
      <c r="D2618" s="866"/>
      <c r="E2618" s="867"/>
      <c r="F2618" s="866"/>
      <c r="G2618" s="866"/>
      <c r="H2618" s="870" t="str">
        <f t="array" ref="H2618">IF(ISERROR(INDEX(גיליון3!$U$13:$X$27,MATCH('דיווח פרטני'!G2618,גיליון3!$T$13:$T$27,0),MATCH('דיווח פרטני'!C2618,גיליון3!$U$12:$X$12,0)))," ", INDEX(גיליון3!$U$13:$X$27,MATCH('דיווח פרטני'!G2618,גיליון3!$T$13:$T$27,0),MATCH('דיווח פרטני'!C2618,גיליון3!$U$12:$X$12,0)))</f>
        <v xml:space="preserve"> </v>
      </c>
      <c r="I2618" s="866"/>
      <c r="J2618" s="866"/>
      <c r="K2618" s="905"/>
    </row>
    <row r="2619" spans="1:11" ht="19" thickBot="1" x14ac:dyDescent="0.5">
      <c r="A2619" s="866"/>
      <c r="B2619" s="866"/>
      <c r="C2619" s="866"/>
      <c r="D2619" s="866"/>
      <c r="E2619" s="867"/>
      <c r="F2619" s="866"/>
      <c r="G2619" s="866"/>
      <c r="H2619" s="870" t="str">
        <f t="array" ref="H2619">IF(ISERROR(INDEX(גיליון3!$U$13:$X$27,MATCH('דיווח פרטני'!G2619,גיליון3!$T$13:$T$27,0),MATCH('דיווח פרטני'!C2619,גיליון3!$U$12:$X$12,0)))," ", INDEX(גיליון3!$U$13:$X$27,MATCH('דיווח פרטני'!G2619,גיליון3!$T$13:$T$27,0),MATCH('דיווח פרטני'!C2619,גיליון3!$U$12:$X$12,0)))</f>
        <v xml:space="preserve"> </v>
      </c>
      <c r="I2619" s="866"/>
      <c r="J2619" s="866"/>
      <c r="K2619" s="905"/>
    </row>
    <row r="2620" spans="1:11" ht="19" thickBot="1" x14ac:dyDescent="0.5">
      <c r="A2620" s="866"/>
      <c r="B2620" s="866"/>
      <c r="C2620" s="866"/>
      <c r="D2620" s="866"/>
      <c r="E2620" s="867"/>
      <c r="F2620" s="866"/>
      <c r="G2620" s="866"/>
      <c r="H2620" s="870" t="str">
        <f t="array" ref="H2620">IF(ISERROR(INDEX(גיליון3!$U$13:$X$27,MATCH('דיווח פרטני'!G2620,גיליון3!$T$13:$T$27,0),MATCH('דיווח פרטני'!C2620,גיליון3!$U$12:$X$12,0)))," ", INDEX(גיליון3!$U$13:$X$27,MATCH('דיווח פרטני'!G2620,גיליון3!$T$13:$T$27,0),MATCH('דיווח פרטני'!C2620,גיליון3!$U$12:$X$12,0)))</f>
        <v xml:space="preserve"> </v>
      </c>
      <c r="I2620" s="866"/>
      <c r="J2620" s="866"/>
      <c r="K2620" s="905"/>
    </row>
    <row r="2621" spans="1:11" ht="19" thickBot="1" x14ac:dyDescent="0.5">
      <c r="A2621" s="866"/>
      <c r="B2621" s="866"/>
      <c r="C2621" s="866"/>
      <c r="D2621" s="866"/>
      <c r="E2621" s="867"/>
      <c r="F2621" s="866"/>
      <c r="G2621" s="866"/>
      <c r="H2621" s="870" t="str">
        <f t="array" ref="H2621">IF(ISERROR(INDEX(גיליון3!$U$13:$X$27,MATCH('דיווח פרטני'!G2621,גיליון3!$T$13:$T$27,0),MATCH('דיווח פרטני'!C2621,גיליון3!$U$12:$X$12,0)))," ", INDEX(גיליון3!$U$13:$X$27,MATCH('דיווח פרטני'!G2621,גיליון3!$T$13:$T$27,0),MATCH('דיווח פרטני'!C2621,גיליון3!$U$12:$X$12,0)))</f>
        <v xml:space="preserve"> </v>
      </c>
      <c r="I2621" s="866"/>
      <c r="J2621" s="866"/>
      <c r="K2621" s="905"/>
    </row>
    <row r="2622" spans="1:11" ht="19" thickBot="1" x14ac:dyDescent="0.5">
      <c r="A2622" s="866"/>
      <c r="B2622" s="866"/>
      <c r="C2622" s="866"/>
      <c r="D2622" s="866"/>
      <c r="E2622" s="867"/>
      <c r="F2622" s="866"/>
      <c r="G2622" s="866"/>
      <c r="H2622" s="870" t="str">
        <f t="array" ref="H2622">IF(ISERROR(INDEX(גיליון3!$U$13:$X$27,MATCH('דיווח פרטני'!G2622,גיליון3!$T$13:$T$27,0),MATCH('דיווח פרטני'!C2622,גיליון3!$U$12:$X$12,0)))," ", INDEX(גיליון3!$U$13:$X$27,MATCH('דיווח פרטני'!G2622,גיליון3!$T$13:$T$27,0),MATCH('דיווח פרטני'!C2622,גיליון3!$U$12:$X$12,0)))</f>
        <v xml:space="preserve"> </v>
      </c>
      <c r="I2622" s="866"/>
      <c r="J2622" s="866"/>
      <c r="K2622" s="905"/>
    </row>
    <row r="2623" spans="1:11" ht="19" thickBot="1" x14ac:dyDescent="0.5">
      <c r="A2623" s="866"/>
      <c r="B2623" s="866"/>
      <c r="C2623" s="866"/>
      <c r="D2623" s="866"/>
      <c r="E2623" s="867"/>
      <c r="F2623" s="866"/>
      <c r="G2623" s="866"/>
      <c r="H2623" s="870" t="str">
        <f t="array" ref="H2623">IF(ISERROR(INDEX(גיליון3!$U$13:$X$27,MATCH('דיווח פרטני'!G2623,גיליון3!$T$13:$T$27,0),MATCH('דיווח פרטני'!C2623,גיליון3!$U$12:$X$12,0)))," ", INDEX(גיליון3!$U$13:$X$27,MATCH('דיווח פרטני'!G2623,גיליון3!$T$13:$T$27,0),MATCH('דיווח פרטני'!C2623,גיליון3!$U$12:$X$12,0)))</f>
        <v xml:space="preserve"> </v>
      </c>
      <c r="I2623" s="866"/>
      <c r="J2623" s="866"/>
      <c r="K2623" s="905"/>
    </row>
    <row r="2624" spans="1:11" ht="19" thickBot="1" x14ac:dyDescent="0.5">
      <c r="A2624" s="866"/>
      <c r="B2624" s="866"/>
      <c r="C2624" s="866"/>
      <c r="D2624" s="866"/>
      <c r="E2624" s="867"/>
      <c r="F2624" s="866"/>
      <c r="G2624" s="866"/>
      <c r="H2624" s="870" t="str">
        <f t="array" ref="H2624">IF(ISERROR(INDEX(גיליון3!$U$13:$X$27,MATCH('דיווח פרטני'!G2624,גיליון3!$T$13:$T$27,0),MATCH('דיווח פרטני'!C2624,גיליון3!$U$12:$X$12,0)))," ", INDEX(גיליון3!$U$13:$X$27,MATCH('דיווח פרטני'!G2624,גיליון3!$T$13:$T$27,0),MATCH('דיווח פרטני'!C2624,גיליון3!$U$12:$X$12,0)))</f>
        <v xml:space="preserve"> </v>
      </c>
      <c r="I2624" s="866"/>
      <c r="J2624" s="866"/>
      <c r="K2624" s="905"/>
    </row>
    <row r="2625" spans="1:11" ht="19" thickBot="1" x14ac:dyDescent="0.5">
      <c r="A2625" s="866"/>
      <c r="B2625" s="866"/>
      <c r="C2625" s="866"/>
      <c r="D2625" s="866"/>
      <c r="E2625" s="867"/>
      <c r="F2625" s="866"/>
      <c r="G2625" s="866"/>
      <c r="H2625" s="870" t="str">
        <f t="array" ref="H2625">IF(ISERROR(INDEX(גיליון3!$U$13:$X$27,MATCH('דיווח פרטני'!G2625,גיליון3!$T$13:$T$27,0),MATCH('דיווח פרטני'!C2625,גיליון3!$U$12:$X$12,0)))," ", INDEX(גיליון3!$U$13:$X$27,MATCH('דיווח פרטני'!G2625,גיליון3!$T$13:$T$27,0),MATCH('דיווח פרטני'!C2625,גיליון3!$U$12:$X$12,0)))</f>
        <v xml:space="preserve"> </v>
      </c>
      <c r="I2625" s="866"/>
      <c r="J2625" s="866"/>
      <c r="K2625" s="905"/>
    </row>
    <row r="2626" spans="1:11" ht="19" thickBot="1" x14ac:dyDescent="0.5">
      <c r="A2626" s="866"/>
      <c r="B2626" s="866"/>
      <c r="C2626" s="866"/>
      <c r="D2626" s="866"/>
      <c r="E2626" s="867"/>
      <c r="F2626" s="866"/>
      <c r="G2626" s="866"/>
      <c r="H2626" s="870" t="str">
        <f t="array" ref="H2626">IF(ISERROR(INDEX(גיליון3!$U$13:$X$27,MATCH('דיווח פרטני'!G2626,גיליון3!$T$13:$T$27,0),MATCH('דיווח פרטני'!C2626,גיליון3!$U$12:$X$12,0)))," ", INDEX(גיליון3!$U$13:$X$27,MATCH('דיווח פרטני'!G2626,גיליון3!$T$13:$T$27,0),MATCH('דיווח פרטני'!C2626,גיליון3!$U$12:$X$12,0)))</f>
        <v xml:space="preserve"> </v>
      </c>
      <c r="I2626" s="866"/>
      <c r="J2626" s="866"/>
      <c r="K2626" s="905"/>
    </row>
    <row r="2627" spans="1:11" ht="19" thickBot="1" x14ac:dyDescent="0.5">
      <c r="A2627" s="866"/>
      <c r="B2627" s="866"/>
      <c r="C2627" s="866"/>
      <c r="D2627" s="866"/>
      <c r="E2627" s="867"/>
      <c r="F2627" s="866"/>
      <c r="G2627" s="866"/>
      <c r="H2627" s="870" t="str">
        <f t="array" ref="H2627">IF(ISERROR(INDEX(גיליון3!$U$13:$X$27,MATCH('דיווח פרטני'!G2627,גיליון3!$T$13:$T$27,0),MATCH('דיווח פרטני'!C2627,גיליון3!$U$12:$X$12,0)))," ", INDEX(גיליון3!$U$13:$X$27,MATCH('דיווח פרטני'!G2627,גיליון3!$T$13:$T$27,0),MATCH('דיווח פרטני'!C2627,גיליון3!$U$12:$X$12,0)))</f>
        <v xml:space="preserve"> </v>
      </c>
      <c r="I2627" s="866"/>
      <c r="J2627" s="866"/>
      <c r="K2627" s="905"/>
    </row>
    <row r="2628" spans="1:11" ht="19" thickBot="1" x14ac:dyDescent="0.5">
      <c r="A2628" s="866"/>
      <c r="B2628" s="866"/>
      <c r="C2628" s="866"/>
      <c r="D2628" s="866"/>
      <c r="E2628" s="867"/>
      <c r="F2628" s="866"/>
      <c r="G2628" s="866"/>
      <c r="H2628" s="870" t="str">
        <f t="array" ref="H2628">IF(ISERROR(INDEX(גיליון3!$U$13:$X$27,MATCH('דיווח פרטני'!G2628,גיליון3!$T$13:$T$27,0),MATCH('דיווח פרטני'!C2628,גיליון3!$U$12:$X$12,0)))," ", INDEX(גיליון3!$U$13:$X$27,MATCH('דיווח פרטני'!G2628,גיליון3!$T$13:$T$27,0),MATCH('דיווח פרטני'!C2628,גיליון3!$U$12:$X$12,0)))</f>
        <v xml:space="preserve"> </v>
      </c>
      <c r="I2628" s="866"/>
      <c r="J2628" s="866"/>
      <c r="K2628" s="905"/>
    </row>
    <row r="2629" spans="1:11" ht="19" thickBot="1" x14ac:dyDescent="0.5">
      <c r="A2629" s="866"/>
      <c r="B2629" s="866"/>
      <c r="C2629" s="866"/>
      <c r="D2629" s="866"/>
      <c r="E2629" s="867"/>
      <c r="F2629" s="866"/>
      <c r="G2629" s="866"/>
      <c r="H2629" s="870" t="str">
        <f t="array" ref="H2629">IF(ISERROR(INDEX(גיליון3!$U$13:$X$27,MATCH('דיווח פרטני'!G2629,גיליון3!$T$13:$T$27,0),MATCH('דיווח פרטני'!C2629,גיליון3!$U$12:$X$12,0)))," ", INDEX(גיליון3!$U$13:$X$27,MATCH('דיווח פרטני'!G2629,גיליון3!$T$13:$T$27,0),MATCH('דיווח פרטני'!C2629,גיליון3!$U$12:$X$12,0)))</f>
        <v xml:space="preserve"> </v>
      </c>
      <c r="I2629" s="866"/>
      <c r="J2629" s="866"/>
      <c r="K2629" s="905"/>
    </row>
    <row r="2630" spans="1:11" ht="19" thickBot="1" x14ac:dyDescent="0.5">
      <c r="A2630" s="866"/>
      <c r="B2630" s="866"/>
      <c r="C2630" s="866"/>
      <c r="D2630" s="866"/>
      <c r="E2630" s="867"/>
      <c r="F2630" s="866"/>
      <c r="G2630" s="866"/>
      <c r="H2630" s="870" t="str">
        <f t="array" ref="H2630">IF(ISERROR(INDEX(גיליון3!$U$13:$X$27,MATCH('דיווח פרטני'!G2630,גיליון3!$T$13:$T$27,0),MATCH('דיווח פרטני'!C2630,גיליון3!$U$12:$X$12,0)))," ", INDEX(גיליון3!$U$13:$X$27,MATCH('דיווח פרטני'!G2630,גיליון3!$T$13:$T$27,0),MATCH('דיווח פרטני'!C2630,גיליון3!$U$12:$X$12,0)))</f>
        <v xml:space="preserve"> </v>
      </c>
      <c r="I2630" s="866"/>
      <c r="J2630" s="866"/>
      <c r="K2630" s="905"/>
    </row>
    <row r="2631" spans="1:11" ht="19" thickBot="1" x14ac:dyDescent="0.5">
      <c r="A2631" s="866"/>
      <c r="B2631" s="866"/>
      <c r="C2631" s="866"/>
      <c r="D2631" s="866"/>
      <c r="E2631" s="867"/>
      <c r="F2631" s="866"/>
      <c r="G2631" s="866"/>
      <c r="H2631" s="870" t="str">
        <f t="array" ref="H2631">IF(ISERROR(INDEX(גיליון3!$U$13:$X$27,MATCH('דיווח פרטני'!G2631,גיליון3!$T$13:$T$27,0),MATCH('דיווח פרטני'!C2631,גיליון3!$U$12:$X$12,0)))," ", INDEX(גיליון3!$U$13:$X$27,MATCH('דיווח פרטני'!G2631,גיליון3!$T$13:$T$27,0),MATCH('דיווח פרטני'!C2631,גיליון3!$U$12:$X$12,0)))</f>
        <v xml:space="preserve"> </v>
      </c>
      <c r="I2631" s="866"/>
      <c r="J2631" s="866"/>
      <c r="K2631" s="905"/>
    </row>
    <row r="2632" spans="1:11" ht="19" thickBot="1" x14ac:dyDescent="0.5">
      <c r="A2632" s="866"/>
      <c r="B2632" s="866"/>
      <c r="C2632" s="866"/>
      <c r="D2632" s="866"/>
      <c r="E2632" s="867"/>
      <c r="F2632" s="866"/>
      <c r="G2632" s="866"/>
      <c r="H2632" s="870" t="str">
        <f t="array" ref="H2632">IF(ISERROR(INDEX(גיליון3!$U$13:$X$27,MATCH('דיווח פרטני'!G2632,גיליון3!$T$13:$T$27,0),MATCH('דיווח פרטני'!C2632,גיליון3!$U$12:$X$12,0)))," ", INDEX(גיליון3!$U$13:$X$27,MATCH('דיווח פרטני'!G2632,גיליון3!$T$13:$T$27,0),MATCH('דיווח פרטני'!C2632,גיליון3!$U$12:$X$12,0)))</f>
        <v xml:space="preserve"> </v>
      </c>
      <c r="I2632" s="866"/>
      <c r="J2632" s="866"/>
      <c r="K2632" s="905"/>
    </row>
    <row r="2633" spans="1:11" ht="19" thickBot="1" x14ac:dyDescent="0.5">
      <c r="A2633" s="866"/>
      <c r="B2633" s="866"/>
      <c r="C2633" s="866"/>
      <c r="D2633" s="866"/>
      <c r="E2633" s="867"/>
      <c r="F2633" s="866"/>
      <c r="G2633" s="866"/>
      <c r="H2633" s="870" t="str">
        <f t="array" ref="H2633">IF(ISERROR(INDEX(גיליון3!$U$13:$X$27,MATCH('דיווח פרטני'!G2633,גיליון3!$T$13:$T$27,0),MATCH('דיווח פרטני'!C2633,גיליון3!$U$12:$X$12,0)))," ", INDEX(גיליון3!$U$13:$X$27,MATCH('דיווח פרטני'!G2633,גיליון3!$T$13:$T$27,0),MATCH('דיווח פרטני'!C2633,גיליון3!$U$12:$X$12,0)))</f>
        <v xml:space="preserve"> </v>
      </c>
      <c r="I2633" s="866"/>
      <c r="J2633" s="866"/>
      <c r="K2633" s="905"/>
    </row>
    <row r="2634" spans="1:11" ht="19" thickBot="1" x14ac:dyDescent="0.5">
      <c r="A2634" s="866"/>
      <c r="B2634" s="866"/>
      <c r="C2634" s="866"/>
      <c r="D2634" s="866"/>
      <c r="E2634" s="867"/>
      <c r="F2634" s="866"/>
      <c r="G2634" s="866"/>
      <c r="H2634" s="870" t="str">
        <f t="array" ref="H2634">IF(ISERROR(INDEX(גיליון3!$U$13:$X$27,MATCH('דיווח פרטני'!G2634,גיליון3!$T$13:$T$27,0),MATCH('דיווח פרטני'!C2634,גיליון3!$U$12:$X$12,0)))," ", INDEX(גיליון3!$U$13:$X$27,MATCH('דיווח פרטני'!G2634,גיליון3!$T$13:$T$27,0),MATCH('דיווח פרטני'!C2634,גיליון3!$U$12:$X$12,0)))</f>
        <v xml:space="preserve"> </v>
      </c>
      <c r="I2634" s="866"/>
      <c r="J2634" s="866"/>
      <c r="K2634" s="905"/>
    </row>
    <row r="2635" spans="1:11" ht="19" thickBot="1" x14ac:dyDescent="0.5">
      <c r="A2635" s="866"/>
      <c r="B2635" s="866"/>
      <c r="C2635" s="866"/>
      <c r="D2635" s="866"/>
      <c r="E2635" s="867"/>
      <c r="F2635" s="866"/>
      <c r="G2635" s="866"/>
      <c r="H2635" s="870" t="str">
        <f t="array" ref="H2635">IF(ISERROR(INDEX(גיליון3!$U$13:$X$27,MATCH('דיווח פרטני'!G2635,גיליון3!$T$13:$T$27,0),MATCH('דיווח פרטני'!C2635,גיליון3!$U$12:$X$12,0)))," ", INDEX(גיליון3!$U$13:$X$27,MATCH('דיווח פרטני'!G2635,גיליון3!$T$13:$T$27,0),MATCH('דיווח פרטני'!C2635,גיליון3!$U$12:$X$12,0)))</f>
        <v xml:space="preserve"> </v>
      </c>
      <c r="I2635" s="866"/>
      <c r="J2635" s="866"/>
      <c r="K2635" s="905"/>
    </row>
    <row r="2636" spans="1:11" ht="19" thickBot="1" x14ac:dyDescent="0.5">
      <c r="A2636" s="866"/>
      <c r="B2636" s="866"/>
      <c r="C2636" s="866"/>
      <c r="D2636" s="866"/>
      <c r="E2636" s="867"/>
      <c r="F2636" s="866"/>
      <c r="G2636" s="866"/>
      <c r="H2636" s="870" t="str">
        <f t="array" ref="H2636">IF(ISERROR(INDEX(גיליון3!$U$13:$X$27,MATCH('דיווח פרטני'!G2636,גיליון3!$T$13:$T$27,0),MATCH('דיווח פרטני'!C2636,גיליון3!$U$12:$X$12,0)))," ", INDEX(גיליון3!$U$13:$X$27,MATCH('דיווח פרטני'!G2636,גיליון3!$T$13:$T$27,0),MATCH('דיווח פרטני'!C2636,גיליון3!$U$12:$X$12,0)))</f>
        <v xml:space="preserve"> </v>
      </c>
      <c r="I2636" s="866"/>
      <c r="J2636" s="866"/>
      <c r="K2636" s="905"/>
    </row>
    <row r="2637" spans="1:11" ht="19" thickBot="1" x14ac:dyDescent="0.5">
      <c r="A2637" s="866"/>
      <c r="B2637" s="866"/>
      <c r="C2637" s="866"/>
      <c r="D2637" s="866"/>
      <c r="E2637" s="867"/>
      <c r="F2637" s="866"/>
      <c r="G2637" s="866"/>
      <c r="H2637" s="870" t="str">
        <f t="array" ref="H2637">IF(ISERROR(INDEX(גיליון3!$U$13:$X$27,MATCH('דיווח פרטני'!G2637,גיליון3!$T$13:$T$27,0),MATCH('דיווח פרטני'!C2637,גיליון3!$U$12:$X$12,0)))," ", INDEX(גיליון3!$U$13:$X$27,MATCH('דיווח פרטני'!G2637,גיליון3!$T$13:$T$27,0),MATCH('דיווח פרטני'!C2637,גיליון3!$U$12:$X$12,0)))</f>
        <v xml:space="preserve"> </v>
      </c>
      <c r="I2637" s="866"/>
      <c r="J2637" s="866"/>
      <c r="K2637" s="905"/>
    </row>
    <row r="2638" spans="1:11" ht="19" thickBot="1" x14ac:dyDescent="0.5">
      <c r="A2638" s="866"/>
      <c r="B2638" s="866"/>
      <c r="C2638" s="866"/>
      <c r="D2638" s="866"/>
      <c r="E2638" s="867"/>
      <c r="F2638" s="866"/>
      <c r="G2638" s="866"/>
      <c r="H2638" s="870" t="str">
        <f t="array" ref="H2638">IF(ISERROR(INDEX(גיליון3!$U$13:$X$27,MATCH('דיווח פרטני'!G2638,גיליון3!$T$13:$T$27,0),MATCH('דיווח פרטני'!C2638,גיליון3!$U$12:$X$12,0)))," ", INDEX(גיליון3!$U$13:$X$27,MATCH('דיווח פרטני'!G2638,גיליון3!$T$13:$T$27,0),MATCH('דיווח פרטני'!C2638,גיליון3!$U$12:$X$12,0)))</f>
        <v xml:space="preserve"> </v>
      </c>
      <c r="I2638" s="866"/>
      <c r="J2638" s="866"/>
      <c r="K2638" s="905"/>
    </row>
    <row r="2639" spans="1:11" ht="19" thickBot="1" x14ac:dyDescent="0.5">
      <c r="A2639" s="866"/>
      <c r="B2639" s="866"/>
      <c r="C2639" s="866"/>
      <c r="D2639" s="866"/>
      <c r="E2639" s="867"/>
      <c r="F2639" s="866"/>
      <c r="G2639" s="866"/>
      <c r="H2639" s="870" t="str">
        <f t="array" ref="H2639">IF(ISERROR(INDEX(גיליון3!$U$13:$X$27,MATCH('דיווח פרטני'!G2639,גיליון3!$T$13:$T$27,0),MATCH('דיווח פרטני'!C2639,גיליון3!$U$12:$X$12,0)))," ", INDEX(גיליון3!$U$13:$X$27,MATCH('דיווח פרטני'!G2639,גיליון3!$T$13:$T$27,0),MATCH('דיווח פרטני'!C2639,גיליון3!$U$12:$X$12,0)))</f>
        <v xml:space="preserve"> </v>
      </c>
      <c r="I2639" s="866"/>
      <c r="J2639" s="866"/>
      <c r="K2639" s="905"/>
    </row>
    <row r="2640" spans="1:11" ht="19" thickBot="1" x14ac:dyDescent="0.5">
      <c r="A2640" s="866"/>
      <c r="B2640" s="866"/>
      <c r="C2640" s="866"/>
      <c r="D2640" s="866"/>
      <c r="E2640" s="867"/>
      <c r="F2640" s="866"/>
      <c r="G2640" s="866"/>
      <c r="H2640" s="870" t="str">
        <f t="array" ref="H2640">IF(ISERROR(INDEX(גיליון3!$U$13:$X$27,MATCH('דיווח פרטני'!G2640,גיליון3!$T$13:$T$27,0),MATCH('דיווח פרטני'!C2640,גיליון3!$U$12:$X$12,0)))," ", INDEX(גיליון3!$U$13:$X$27,MATCH('דיווח פרטני'!G2640,גיליון3!$T$13:$T$27,0),MATCH('דיווח פרטני'!C2640,גיליון3!$U$12:$X$12,0)))</f>
        <v xml:space="preserve"> </v>
      </c>
      <c r="I2640" s="866"/>
      <c r="J2640" s="866"/>
      <c r="K2640" s="905"/>
    </row>
    <row r="2641" spans="1:11" ht="19" thickBot="1" x14ac:dyDescent="0.5">
      <c r="A2641" s="866"/>
      <c r="B2641" s="866"/>
      <c r="C2641" s="866"/>
      <c r="D2641" s="866"/>
      <c r="E2641" s="867"/>
      <c r="F2641" s="866"/>
      <c r="G2641" s="866"/>
      <c r="H2641" s="870" t="str">
        <f t="array" ref="H2641">IF(ISERROR(INDEX(גיליון3!$U$13:$X$27,MATCH('דיווח פרטני'!G2641,גיליון3!$T$13:$T$27,0),MATCH('דיווח פרטני'!C2641,גיליון3!$U$12:$X$12,0)))," ", INDEX(גיליון3!$U$13:$X$27,MATCH('דיווח פרטני'!G2641,גיליון3!$T$13:$T$27,0),MATCH('דיווח פרטני'!C2641,גיליון3!$U$12:$X$12,0)))</f>
        <v xml:space="preserve"> </v>
      </c>
      <c r="I2641" s="866"/>
      <c r="J2641" s="866"/>
      <c r="K2641" s="905"/>
    </row>
    <row r="2642" spans="1:11" ht="19" thickBot="1" x14ac:dyDescent="0.5">
      <c r="A2642" s="866"/>
      <c r="B2642" s="866"/>
      <c r="C2642" s="866"/>
      <c r="D2642" s="866"/>
      <c r="E2642" s="867"/>
      <c r="F2642" s="866"/>
      <c r="G2642" s="866"/>
      <c r="H2642" s="870" t="str">
        <f t="array" ref="H2642">IF(ISERROR(INDEX(גיליון3!$U$13:$X$27,MATCH('דיווח פרטני'!G2642,גיליון3!$T$13:$T$27,0),MATCH('דיווח פרטני'!C2642,גיליון3!$U$12:$X$12,0)))," ", INDEX(גיליון3!$U$13:$X$27,MATCH('דיווח פרטני'!G2642,גיליון3!$T$13:$T$27,0),MATCH('דיווח פרטני'!C2642,גיליון3!$U$12:$X$12,0)))</f>
        <v xml:space="preserve"> </v>
      </c>
      <c r="I2642" s="866"/>
      <c r="J2642" s="866"/>
      <c r="K2642" s="905"/>
    </row>
    <row r="2643" spans="1:11" ht="19" thickBot="1" x14ac:dyDescent="0.5">
      <c r="A2643" s="866"/>
      <c r="B2643" s="866"/>
      <c r="C2643" s="866"/>
      <c r="D2643" s="866"/>
      <c r="E2643" s="867"/>
      <c r="F2643" s="866"/>
      <c r="G2643" s="866"/>
      <c r="H2643" s="870" t="str">
        <f t="array" ref="H2643">IF(ISERROR(INDEX(גיליון3!$U$13:$X$27,MATCH('דיווח פרטני'!G2643,גיליון3!$T$13:$T$27,0),MATCH('דיווח פרטני'!C2643,גיליון3!$U$12:$X$12,0)))," ", INDEX(גיליון3!$U$13:$X$27,MATCH('דיווח פרטני'!G2643,גיליון3!$T$13:$T$27,0),MATCH('דיווח פרטני'!C2643,גיליון3!$U$12:$X$12,0)))</f>
        <v xml:space="preserve"> </v>
      </c>
      <c r="I2643" s="866"/>
      <c r="J2643" s="866"/>
      <c r="K2643" s="905"/>
    </row>
    <row r="2644" spans="1:11" ht="19" thickBot="1" x14ac:dyDescent="0.5">
      <c r="A2644" s="866"/>
      <c r="B2644" s="866"/>
      <c r="C2644" s="866"/>
      <c r="D2644" s="866"/>
      <c r="E2644" s="867"/>
      <c r="F2644" s="866"/>
      <c r="G2644" s="866"/>
      <c r="H2644" s="870" t="str">
        <f t="array" ref="H2644">IF(ISERROR(INDEX(גיליון3!$U$13:$X$27,MATCH('דיווח פרטני'!G2644,גיליון3!$T$13:$T$27,0),MATCH('דיווח פרטני'!C2644,גיליון3!$U$12:$X$12,0)))," ", INDEX(גיליון3!$U$13:$X$27,MATCH('דיווח פרטני'!G2644,גיליון3!$T$13:$T$27,0),MATCH('דיווח פרטני'!C2644,גיליון3!$U$12:$X$12,0)))</f>
        <v xml:space="preserve"> </v>
      </c>
      <c r="I2644" s="866"/>
      <c r="J2644" s="866"/>
      <c r="K2644" s="905"/>
    </row>
    <row r="2645" spans="1:11" ht="19" thickBot="1" x14ac:dyDescent="0.5">
      <c r="A2645" s="866"/>
      <c r="B2645" s="866"/>
      <c r="C2645" s="866"/>
      <c r="D2645" s="866"/>
      <c r="E2645" s="867"/>
      <c r="F2645" s="866"/>
      <c r="G2645" s="866"/>
      <c r="H2645" s="870" t="str">
        <f t="array" ref="H2645">IF(ISERROR(INDEX(גיליון3!$U$13:$X$27,MATCH('דיווח פרטני'!G2645,גיליון3!$T$13:$T$27,0),MATCH('דיווח פרטני'!C2645,גיליון3!$U$12:$X$12,0)))," ", INDEX(גיליון3!$U$13:$X$27,MATCH('דיווח פרטני'!G2645,גיליון3!$T$13:$T$27,0),MATCH('דיווח פרטני'!C2645,גיליון3!$U$12:$X$12,0)))</f>
        <v xml:space="preserve"> </v>
      </c>
      <c r="I2645" s="866"/>
      <c r="J2645" s="866"/>
      <c r="K2645" s="905"/>
    </row>
    <row r="2646" spans="1:11" ht="19" thickBot="1" x14ac:dyDescent="0.5">
      <c r="A2646" s="866"/>
      <c r="B2646" s="866"/>
      <c r="C2646" s="866"/>
      <c r="D2646" s="866"/>
      <c r="E2646" s="867"/>
      <c r="F2646" s="866"/>
      <c r="G2646" s="866"/>
      <c r="H2646" s="870" t="str">
        <f t="array" ref="H2646">IF(ISERROR(INDEX(גיליון3!$U$13:$X$27,MATCH('דיווח פרטני'!G2646,גיליון3!$T$13:$T$27,0),MATCH('דיווח פרטני'!C2646,גיליון3!$U$12:$X$12,0)))," ", INDEX(גיליון3!$U$13:$X$27,MATCH('דיווח פרטני'!G2646,גיליון3!$T$13:$T$27,0),MATCH('דיווח פרטני'!C2646,גיליון3!$U$12:$X$12,0)))</f>
        <v xml:space="preserve"> </v>
      </c>
      <c r="I2646" s="866"/>
      <c r="J2646" s="866"/>
      <c r="K2646" s="905"/>
    </row>
    <row r="2647" spans="1:11" ht="19" thickBot="1" x14ac:dyDescent="0.5">
      <c r="A2647" s="866"/>
      <c r="B2647" s="866"/>
      <c r="C2647" s="866"/>
      <c r="D2647" s="866"/>
      <c r="E2647" s="867"/>
      <c r="F2647" s="866"/>
      <c r="G2647" s="866"/>
      <c r="H2647" s="870" t="str">
        <f t="array" ref="H2647">IF(ISERROR(INDEX(גיליון3!$U$13:$X$27,MATCH('דיווח פרטני'!G2647,גיליון3!$T$13:$T$27,0),MATCH('דיווח פרטני'!C2647,גיליון3!$U$12:$X$12,0)))," ", INDEX(גיליון3!$U$13:$X$27,MATCH('דיווח פרטני'!G2647,גיליון3!$T$13:$T$27,0),MATCH('דיווח פרטני'!C2647,גיליון3!$U$12:$X$12,0)))</f>
        <v xml:space="preserve"> </v>
      </c>
      <c r="I2647" s="866"/>
      <c r="J2647" s="866"/>
      <c r="K2647" s="905"/>
    </row>
    <row r="2648" spans="1:11" ht="19" thickBot="1" x14ac:dyDescent="0.5">
      <c r="A2648" s="866"/>
      <c r="B2648" s="866"/>
      <c r="C2648" s="866"/>
      <c r="D2648" s="866"/>
      <c r="E2648" s="867"/>
      <c r="F2648" s="866"/>
      <c r="G2648" s="866"/>
      <c r="H2648" s="870" t="str">
        <f t="array" ref="H2648">IF(ISERROR(INDEX(גיליון3!$U$13:$X$27,MATCH('דיווח פרטני'!G2648,גיליון3!$T$13:$T$27,0),MATCH('דיווח פרטני'!C2648,גיליון3!$U$12:$X$12,0)))," ", INDEX(גיליון3!$U$13:$X$27,MATCH('דיווח פרטני'!G2648,גיליון3!$T$13:$T$27,0),MATCH('דיווח פרטני'!C2648,גיליון3!$U$12:$X$12,0)))</f>
        <v xml:space="preserve"> </v>
      </c>
      <c r="I2648" s="866"/>
      <c r="J2648" s="866"/>
      <c r="K2648" s="905"/>
    </row>
    <row r="2649" spans="1:11" ht="19" thickBot="1" x14ac:dyDescent="0.5">
      <c r="A2649" s="866"/>
      <c r="B2649" s="866"/>
      <c r="C2649" s="866"/>
      <c r="D2649" s="866"/>
      <c r="E2649" s="867"/>
      <c r="F2649" s="866"/>
      <c r="G2649" s="866"/>
      <c r="H2649" s="870" t="str">
        <f t="array" ref="H2649">IF(ISERROR(INDEX(גיליון3!$U$13:$X$27,MATCH('דיווח פרטני'!G2649,גיליון3!$T$13:$T$27,0),MATCH('דיווח פרטני'!C2649,גיליון3!$U$12:$X$12,0)))," ", INDEX(גיליון3!$U$13:$X$27,MATCH('דיווח פרטני'!G2649,גיליון3!$T$13:$T$27,0),MATCH('דיווח פרטני'!C2649,גיליון3!$U$12:$X$12,0)))</f>
        <v xml:space="preserve"> </v>
      </c>
      <c r="I2649" s="866"/>
      <c r="J2649" s="866"/>
      <c r="K2649" s="905"/>
    </row>
    <row r="2650" spans="1:11" ht="19" thickBot="1" x14ac:dyDescent="0.5">
      <c r="A2650" s="866"/>
      <c r="B2650" s="866"/>
      <c r="C2650" s="866"/>
      <c r="D2650" s="866"/>
      <c r="E2650" s="867"/>
      <c r="F2650" s="866"/>
      <c r="G2650" s="866"/>
      <c r="H2650" s="870" t="str">
        <f t="array" ref="H2650">IF(ISERROR(INDEX(גיליון3!$U$13:$X$27,MATCH('דיווח פרטני'!G2650,גיליון3!$T$13:$T$27,0),MATCH('דיווח פרטני'!C2650,גיליון3!$U$12:$X$12,0)))," ", INDEX(גיליון3!$U$13:$X$27,MATCH('דיווח פרטני'!G2650,גיליון3!$T$13:$T$27,0),MATCH('דיווח פרטני'!C2650,גיליון3!$U$12:$X$12,0)))</f>
        <v xml:space="preserve"> </v>
      </c>
      <c r="I2650" s="866"/>
      <c r="J2650" s="866"/>
      <c r="K2650" s="905"/>
    </row>
    <row r="2651" spans="1:11" ht="19" thickBot="1" x14ac:dyDescent="0.5">
      <c r="A2651" s="866"/>
      <c r="B2651" s="866"/>
      <c r="C2651" s="866"/>
      <c r="D2651" s="866"/>
      <c r="E2651" s="867"/>
      <c r="F2651" s="866"/>
      <c r="G2651" s="866"/>
      <c r="H2651" s="870" t="str">
        <f t="array" ref="H2651">IF(ISERROR(INDEX(גיליון3!$U$13:$X$27,MATCH('דיווח פרטני'!G2651,גיליון3!$T$13:$T$27,0),MATCH('דיווח פרטני'!C2651,גיליון3!$U$12:$X$12,0)))," ", INDEX(גיליון3!$U$13:$X$27,MATCH('דיווח פרטני'!G2651,גיליון3!$T$13:$T$27,0),MATCH('דיווח פרטני'!C2651,גיליון3!$U$12:$X$12,0)))</f>
        <v xml:space="preserve"> </v>
      </c>
      <c r="I2651" s="866"/>
      <c r="J2651" s="866"/>
      <c r="K2651" s="905"/>
    </row>
    <row r="2652" spans="1:11" ht="19" thickBot="1" x14ac:dyDescent="0.5">
      <c r="A2652" s="866"/>
      <c r="B2652" s="866"/>
      <c r="C2652" s="866"/>
      <c r="D2652" s="866"/>
      <c r="E2652" s="867"/>
      <c r="F2652" s="866"/>
      <c r="G2652" s="866"/>
      <c r="H2652" s="870" t="str">
        <f t="array" ref="H2652">IF(ISERROR(INDEX(גיליון3!$U$13:$X$27,MATCH('דיווח פרטני'!G2652,גיליון3!$T$13:$T$27,0),MATCH('דיווח פרטני'!C2652,גיליון3!$U$12:$X$12,0)))," ", INDEX(גיליון3!$U$13:$X$27,MATCH('דיווח פרטני'!G2652,גיליון3!$T$13:$T$27,0),MATCH('דיווח פרטני'!C2652,גיליון3!$U$12:$X$12,0)))</f>
        <v xml:space="preserve"> </v>
      </c>
      <c r="I2652" s="866"/>
      <c r="J2652" s="866"/>
      <c r="K2652" s="905"/>
    </row>
    <row r="2653" spans="1:11" ht="19" thickBot="1" x14ac:dyDescent="0.5">
      <c r="A2653" s="866"/>
      <c r="B2653" s="866"/>
      <c r="C2653" s="866"/>
      <c r="D2653" s="866"/>
      <c r="E2653" s="867"/>
      <c r="F2653" s="866"/>
      <c r="G2653" s="866"/>
      <c r="H2653" s="870" t="str">
        <f t="array" ref="H2653">IF(ISERROR(INDEX(גיליון3!$U$13:$X$27,MATCH('דיווח פרטני'!G2653,גיליון3!$T$13:$T$27,0),MATCH('דיווח פרטני'!C2653,גיליון3!$U$12:$X$12,0)))," ", INDEX(גיליון3!$U$13:$X$27,MATCH('דיווח פרטני'!G2653,גיליון3!$T$13:$T$27,0),MATCH('דיווח פרטני'!C2653,גיליון3!$U$12:$X$12,0)))</f>
        <v xml:space="preserve"> </v>
      </c>
      <c r="I2653" s="866"/>
      <c r="J2653" s="866"/>
      <c r="K2653" s="905"/>
    </row>
    <row r="2654" spans="1:11" ht="19" thickBot="1" x14ac:dyDescent="0.5">
      <c r="A2654" s="866"/>
      <c r="B2654" s="866"/>
      <c r="C2654" s="866"/>
      <c r="D2654" s="866"/>
      <c r="E2654" s="867"/>
      <c r="F2654" s="866"/>
      <c r="G2654" s="866"/>
      <c r="H2654" s="870" t="str">
        <f t="array" ref="H2654">IF(ISERROR(INDEX(גיליון3!$U$13:$X$27,MATCH('דיווח פרטני'!G2654,גיליון3!$T$13:$T$27,0),MATCH('דיווח פרטני'!C2654,גיליון3!$U$12:$X$12,0)))," ", INDEX(גיליון3!$U$13:$X$27,MATCH('דיווח פרטני'!G2654,גיליון3!$T$13:$T$27,0),MATCH('דיווח פרטני'!C2654,גיליון3!$U$12:$X$12,0)))</f>
        <v xml:space="preserve"> </v>
      </c>
      <c r="I2654" s="866"/>
      <c r="J2654" s="866"/>
      <c r="K2654" s="905"/>
    </row>
    <row r="2655" spans="1:11" ht="19" thickBot="1" x14ac:dyDescent="0.5">
      <c r="A2655" s="866"/>
      <c r="B2655" s="866"/>
      <c r="C2655" s="866"/>
      <c r="D2655" s="866"/>
      <c r="E2655" s="867"/>
      <c r="F2655" s="866"/>
      <c r="G2655" s="866"/>
      <c r="H2655" s="870" t="str">
        <f t="array" ref="H2655">IF(ISERROR(INDEX(גיליון3!$U$13:$X$27,MATCH('דיווח פרטני'!G2655,גיליון3!$T$13:$T$27,0),MATCH('דיווח פרטני'!C2655,גיליון3!$U$12:$X$12,0)))," ", INDEX(גיליון3!$U$13:$X$27,MATCH('דיווח פרטני'!G2655,גיליון3!$T$13:$T$27,0),MATCH('דיווח פרטני'!C2655,גיליון3!$U$12:$X$12,0)))</f>
        <v xml:space="preserve"> </v>
      </c>
      <c r="I2655" s="866"/>
      <c r="J2655" s="866"/>
      <c r="K2655" s="905"/>
    </row>
    <row r="2656" spans="1:11" ht="19" thickBot="1" x14ac:dyDescent="0.5">
      <c r="A2656" s="866"/>
      <c r="B2656" s="866"/>
      <c r="C2656" s="866"/>
      <c r="D2656" s="866"/>
      <c r="E2656" s="867"/>
      <c r="F2656" s="866"/>
      <c r="G2656" s="866"/>
      <c r="H2656" s="870" t="str">
        <f t="array" ref="H2656">IF(ISERROR(INDEX(גיליון3!$U$13:$X$27,MATCH('דיווח פרטני'!G2656,גיליון3!$T$13:$T$27,0),MATCH('דיווח פרטני'!C2656,גיליון3!$U$12:$X$12,0)))," ", INDEX(גיליון3!$U$13:$X$27,MATCH('דיווח פרטני'!G2656,גיליון3!$T$13:$T$27,0),MATCH('דיווח פרטני'!C2656,גיליון3!$U$12:$X$12,0)))</f>
        <v xml:space="preserve"> </v>
      </c>
      <c r="I2656" s="866"/>
      <c r="J2656" s="866"/>
      <c r="K2656" s="905"/>
    </row>
    <row r="2657" spans="1:11" ht="19" thickBot="1" x14ac:dyDescent="0.5">
      <c r="A2657" s="866"/>
      <c r="B2657" s="866"/>
      <c r="C2657" s="866"/>
      <c r="D2657" s="866"/>
      <c r="E2657" s="867"/>
      <c r="F2657" s="866"/>
      <c r="G2657" s="866"/>
      <c r="H2657" s="870" t="str">
        <f t="array" ref="H2657">IF(ISERROR(INDEX(גיליון3!$U$13:$X$27,MATCH('דיווח פרטני'!G2657,גיליון3!$T$13:$T$27,0),MATCH('דיווח פרטני'!C2657,גיליון3!$U$12:$X$12,0)))," ", INDEX(גיליון3!$U$13:$X$27,MATCH('דיווח פרטני'!G2657,גיליון3!$T$13:$T$27,0),MATCH('דיווח פרטני'!C2657,גיליון3!$U$12:$X$12,0)))</f>
        <v xml:space="preserve"> </v>
      </c>
      <c r="I2657" s="866"/>
      <c r="J2657" s="866"/>
      <c r="K2657" s="905"/>
    </row>
    <row r="2658" spans="1:11" ht="19" thickBot="1" x14ac:dyDescent="0.5">
      <c r="A2658" s="866"/>
      <c r="B2658" s="866"/>
      <c r="C2658" s="866"/>
      <c r="D2658" s="866"/>
      <c r="E2658" s="867"/>
      <c r="F2658" s="866"/>
      <c r="G2658" s="866"/>
      <c r="H2658" s="870" t="str">
        <f t="array" ref="H2658">IF(ISERROR(INDEX(גיליון3!$U$13:$X$27,MATCH('דיווח פרטני'!G2658,גיליון3!$T$13:$T$27,0),MATCH('דיווח פרטני'!C2658,גיליון3!$U$12:$X$12,0)))," ", INDEX(גיליון3!$U$13:$X$27,MATCH('דיווח פרטני'!G2658,גיליון3!$T$13:$T$27,0),MATCH('דיווח פרטני'!C2658,גיליון3!$U$12:$X$12,0)))</f>
        <v xml:space="preserve"> </v>
      </c>
      <c r="I2658" s="866"/>
      <c r="J2658" s="866"/>
      <c r="K2658" s="905"/>
    </row>
    <row r="2659" spans="1:11" ht="19" thickBot="1" x14ac:dyDescent="0.5">
      <c r="A2659" s="866"/>
      <c r="B2659" s="866"/>
      <c r="C2659" s="866"/>
      <c r="D2659" s="866"/>
      <c r="E2659" s="867"/>
      <c r="F2659" s="866"/>
      <c r="G2659" s="866"/>
      <c r="H2659" s="870" t="str">
        <f t="array" ref="H2659">IF(ISERROR(INDEX(גיליון3!$U$13:$X$27,MATCH('דיווח פרטני'!G2659,גיליון3!$T$13:$T$27,0),MATCH('דיווח פרטני'!C2659,גיליון3!$U$12:$X$12,0)))," ", INDEX(גיליון3!$U$13:$X$27,MATCH('דיווח פרטני'!G2659,גיליון3!$T$13:$T$27,0),MATCH('דיווח פרטני'!C2659,גיליון3!$U$12:$X$12,0)))</f>
        <v xml:space="preserve"> </v>
      </c>
      <c r="I2659" s="866"/>
      <c r="J2659" s="866"/>
      <c r="K2659" s="905"/>
    </row>
    <row r="2660" spans="1:11" ht="19" thickBot="1" x14ac:dyDescent="0.5">
      <c r="A2660" s="866"/>
      <c r="B2660" s="866"/>
      <c r="C2660" s="866"/>
      <c r="D2660" s="866"/>
      <c r="E2660" s="867"/>
      <c r="F2660" s="866"/>
      <c r="G2660" s="866"/>
      <c r="H2660" s="870" t="str">
        <f t="array" ref="H2660">IF(ISERROR(INDEX(גיליון3!$U$13:$X$27,MATCH('דיווח פרטני'!G2660,גיליון3!$T$13:$T$27,0),MATCH('דיווח פרטני'!C2660,גיליון3!$U$12:$X$12,0)))," ", INDEX(גיליון3!$U$13:$X$27,MATCH('דיווח פרטני'!G2660,גיליון3!$T$13:$T$27,0),MATCH('דיווח פרטני'!C2660,גיליון3!$U$12:$X$12,0)))</f>
        <v xml:space="preserve"> </v>
      </c>
      <c r="I2660" s="866"/>
      <c r="J2660" s="866"/>
      <c r="K2660" s="905"/>
    </row>
    <row r="2661" spans="1:11" ht="19" thickBot="1" x14ac:dyDescent="0.5">
      <c r="A2661" s="866"/>
      <c r="B2661" s="866"/>
      <c r="C2661" s="866"/>
      <c r="D2661" s="866"/>
      <c r="E2661" s="867"/>
      <c r="F2661" s="866"/>
      <c r="G2661" s="866"/>
      <c r="H2661" s="870" t="str">
        <f t="array" ref="H2661">IF(ISERROR(INDEX(גיליון3!$U$13:$X$27,MATCH('דיווח פרטני'!G2661,גיליון3!$T$13:$T$27,0),MATCH('דיווח פרטני'!C2661,גיליון3!$U$12:$X$12,0)))," ", INDEX(גיליון3!$U$13:$X$27,MATCH('דיווח פרטני'!G2661,גיליון3!$T$13:$T$27,0),MATCH('דיווח פרטני'!C2661,גיליון3!$U$12:$X$12,0)))</f>
        <v xml:space="preserve"> </v>
      </c>
      <c r="I2661" s="866"/>
      <c r="J2661" s="866"/>
      <c r="K2661" s="905"/>
    </row>
    <row r="2662" spans="1:11" ht="19" thickBot="1" x14ac:dyDescent="0.5">
      <c r="A2662" s="866"/>
      <c r="B2662" s="866"/>
      <c r="C2662" s="866"/>
      <c r="D2662" s="866"/>
      <c r="E2662" s="867"/>
      <c r="F2662" s="866"/>
      <c r="G2662" s="866"/>
      <c r="H2662" s="870" t="str">
        <f t="array" ref="H2662">IF(ISERROR(INDEX(גיליון3!$U$13:$X$27,MATCH('דיווח פרטני'!G2662,גיליון3!$T$13:$T$27,0),MATCH('דיווח פרטני'!C2662,גיליון3!$U$12:$X$12,0)))," ", INDEX(גיליון3!$U$13:$X$27,MATCH('דיווח פרטני'!G2662,גיליון3!$T$13:$T$27,0),MATCH('דיווח פרטני'!C2662,גיליון3!$U$12:$X$12,0)))</f>
        <v xml:space="preserve"> </v>
      </c>
      <c r="I2662" s="866"/>
      <c r="J2662" s="866"/>
      <c r="K2662" s="905"/>
    </row>
    <row r="2663" spans="1:11" ht="19" thickBot="1" x14ac:dyDescent="0.5">
      <c r="A2663" s="866"/>
      <c r="B2663" s="866"/>
      <c r="C2663" s="866"/>
      <c r="D2663" s="866"/>
      <c r="E2663" s="867"/>
      <c r="F2663" s="866"/>
      <c r="G2663" s="866"/>
      <c r="H2663" s="870" t="str">
        <f t="array" ref="H2663">IF(ISERROR(INDEX(גיליון3!$U$13:$X$27,MATCH('דיווח פרטני'!G2663,גיליון3!$T$13:$T$27,0),MATCH('דיווח פרטני'!C2663,גיליון3!$U$12:$X$12,0)))," ", INDEX(גיליון3!$U$13:$X$27,MATCH('דיווח פרטני'!G2663,גיליון3!$T$13:$T$27,0),MATCH('דיווח פרטני'!C2663,גיליון3!$U$12:$X$12,0)))</f>
        <v xml:space="preserve"> </v>
      </c>
      <c r="I2663" s="866"/>
      <c r="J2663" s="866"/>
      <c r="K2663" s="905"/>
    </row>
    <row r="2664" spans="1:11" ht="19" thickBot="1" x14ac:dyDescent="0.5">
      <c r="A2664" s="866"/>
      <c r="B2664" s="866"/>
      <c r="C2664" s="866"/>
      <c r="D2664" s="866"/>
      <c r="E2664" s="867"/>
      <c r="F2664" s="866"/>
      <c r="G2664" s="866"/>
      <c r="H2664" s="870" t="str">
        <f t="array" ref="H2664">IF(ISERROR(INDEX(גיליון3!$U$13:$X$27,MATCH('דיווח פרטני'!G2664,גיליון3!$T$13:$T$27,0),MATCH('דיווח פרטני'!C2664,גיליון3!$U$12:$X$12,0)))," ", INDEX(גיליון3!$U$13:$X$27,MATCH('דיווח פרטני'!G2664,גיליון3!$T$13:$T$27,0),MATCH('דיווח פרטני'!C2664,גיליון3!$U$12:$X$12,0)))</f>
        <v xml:space="preserve"> </v>
      </c>
      <c r="I2664" s="866"/>
      <c r="J2664" s="866"/>
      <c r="K2664" s="905"/>
    </row>
    <row r="2665" spans="1:11" ht="19" thickBot="1" x14ac:dyDescent="0.5">
      <c r="A2665" s="866"/>
      <c r="B2665" s="866"/>
      <c r="C2665" s="866"/>
      <c r="D2665" s="866"/>
      <c r="E2665" s="867"/>
      <c r="F2665" s="866"/>
      <c r="G2665" s="866"/>
      <c r="H2665" s="870" t="str">
        <f t="array" ref="H2665">IF(ISERROR(INDEX(גיליון3!$U$13:$X$27,MATCH('דיווח פרטני'!G2665,גיליון3!$T$13:$T$27,0),MATCH('דיווח פרטני'!C2665,גיליון3!$U$12:$X$12,0)))," ", INDEX(גיליון3!$U$13:$X$27,MATCH('דיווח פרטני'!G2665,גיליון3!$T$13:$T$27,0),MATCH('דיווח פרטני'!C2665,גיליון3!$U$12:$X$12,0)))</f>
        <v xml:space="preserve"> </v>
      </c>
      <c r="I2665" s="866"/>
      <c r="J2665" s="866"/>
      <c r="K2665" s="905"/>
    </row>
    <row r="2666" spans="1:11" ht="19" thickBot="1" x14ac:dyDescent="0.5">
      <c r="A2666" s="866"/>
      <c r="B2666" s="866"/>
      <c r="C2666" s="866"/>
      <c r="D2666" s="866"/>
      <c r="E2666" s="867"/>
      <c r="F2666" s="866"/>
      <c r="G2666" s="866"/>
      <c r="H2666" s="870" t="str">
        <f t="array" ref="H2666">IF(ISERROR(INDEX(גיליון3!$U$13:$X$27,MATCH('דיווח פרטני'!G2666,גיליון3!$T$13:$T$27,0),MATCH('דיווח פרטני'!C2666,גיליון3!$U$12:$X$12,0)))," ", INDEX(גיליון3!$U$13:$X$27,MATCH('דיווח פרטני'!G2666,גיליון3!$T$13:$T$27,0),MATCH('דיווח פרטני'!C2666,גיליון3!$U$12:$X$12,0)))</f>
        <v xml:space="preserve"> </v>
      </c>
      <c r="I2666" s="866"/>
      <c r="J2666" s="866"/>
      <c r="K2666" s="905"/>
    </row>
    <row r="2667" spans="1:11" ht="19" thickBot="1" x14ac:dyDescent="0.5">
      <c r="A2667" s="866"/>
      <c r="B2667" s="866"/>
      <c r="C2667" s="866"/>
      <c r="D2667" s="866"/>
      <c r="E2667" s="867"/>
      <c r="F2667" s="866"/>
      <c r="G2667" s="866"/>
      <c r="H2667" s="870" t="str">
        <f t="array" ref="H2667">IF(ISERROR(INDEX(גיליון3!$U$13:$X$27,MATCH('דיווח פרטני'!G2667,גיליון3!$T$13:$T$27,0),MATCH('דיווח פרטני'!C2667,גיליון3!$U$12:$X$12,0)))," ", INDEX(גיליון3!$U$13:$X$27,MATCH('דיווח פרטני'!G2667,גיליון3!$T$13:$T$27,0),MATCH('דיווח פרטני'!C2667,גיליון3!$U$12:$X$12,0)))</f>
        <v xml:space="preserve"> </v>
      </c>
      <c r="I2667" s="866"/>
      <c r="J2667" s="866"/>
      <c r="K2667" s="905"/>
    </row>
    <row r="2668" spans="1:11" ht="19" thickBot="1" x14ac:dyDescent="0.5">
      <c r="A2668" s="866"/>
      <c r="B2668" s="866"/>
      <c r="C2668" s="866"/>
      <c r="D2668" s="866"/>
      <c r="E2668" s="867"/>
      <c r="F2668" s="866"/>
      <c r="G2668" s="866"/>
      <c r="H2668" s="870" t="str">
        <f t="array" ref="H2668">IF(ISERROR(INDEX(גיליון3!$U$13:$X$27,MATCH('דיווח פרטני'!G2668,גיליון3!$T$13:$T$27,0),MATCH('דיווח פרטני'!C2668,גיליון3!$U$12:$X$12,0)))," ", INDEX(גיליון3!$U$13:$X$27,MATCH('דיווח פרטני'!G2668,גיליון3!$T$13:$T$27,0),MATCH('דיווח פרטני'!C2668,גיליון3!$U$12:$X$12,0)))</f>
        <v xml:space="preserve"> </v>
      </c>
      <c r="I2668" s="866"/>
      <c r="J2668" s="866"/>
      <c r="K2668" s="905"/>
    </row>
    <row r="2669" spans="1:11" ht="19" thickBot="1" x14ac:dyDescent="0.5">
      <c r="A2669" s="866"/>
      <c r="B2669" s="866"/>
      <c r="C2669" s="866"/>
      <c r="D2669" s="866"/>
      <c r="E2669" s="867"/>
      <c r="F2669" s="866"/>
      <c r="G2669" s="866"/>
      <c r="H2669" s="870" t="str">
        <f t="array" ref="H2669">IF(ISERROR(INDEX(גיליון3!$U$13:$X$27,MATCH('דיווח פרטני'!G2669,גיליון3!$T$13:$T$27,0),MATCH('דיווח פרטני'!C2669,גיליון3!$U$12:$X$12,0)))," ", INDEX(גיליון3!$U$13:$X$27,MATCH('דיווח פרטני'!G2669,גיליון3!$T$13:$T$27,0),MATCH('דיווח פרטני'!C2669,גיליון3!$U$12:$X$12,0)))</f>
        <v xml:space="preserve"> </v>
      </c>
      <c r="I2669" s="866"/>
      <c r="J2669" s="866"/>
      <c r="K2669" s="905"/>
    </row>
    <row r="2670" spans="1:11" ht="19" thickBot="1" x14ac:dyDescent="0.5">
      <c r="A2670" s="866"/>
      <c r="B2670" s="866"/>
      <c r="C2670" s="866"/>
      <c r="D2670" s="866"/>
      <c r="E2670" s="867"/>
      <c r="F2670" s="866"/>
      <c r="G2670" s="866"/>
      <c r="H2670" s="870" t="str">
        <f t="array" ref="H2670">IF(ISERROR(INDEX(גיליון3!$U$13:$X$27,MATCH('דיווח פרטני'!G2670,גיליון3!$T$13:$T$27,0),MATCH('דיווח פרטני'!C2670,גיליון3!$U$12:$X$12,0)))," ", INDEX(גיליון3!$U$13:$X$27,MATCH('דיווח פרטני'!G2670,גיליון3!$T$13:$T$27,0),MATCH('דיווח פרטני'!C2670,גיליון3!$U$12:$X$12,0)))</f>
        <v xml:space="preserve"> </v>
      </c>
      <c r="I2670" s="866"/>
      <c r="J2670" s="866"/>
      <c r="K2670" s="905"/>
    </row>
    <row r="2671" spans="1:11" ht="19" thickBot="1" x14ac:dyDescent="0.5">
      <c r="A2671" s="866"/>
      <c r="B2671" s="866"/>
      <c r="C2671" s="866"/>
      <c r="D2671" s="866"/>
      <c r="E2671" s="867"/>
      <c r="F2671" s="866"/>
      <c r="G2671" s="866"/>
      <c r="H2671" s="870" t="str">
        <f t="array" ref="H2671">IF(ISERROR(INDEX(גיליון3!$U$13:$X$27,MATCH('דיווח פרטני'!G2671,גיליון3!$T$13:$T$27,0),MATCH('דיווח פרטני'!C2671,גיליון3!$U$12:$X$12,0)))," ", INDEX(גיליון3!$U$13:$X$27,MATCH('דיווח פרטני'!G2671,גיליון3!$T$13:$T$27,0),MATCH('דיווח פרטני'!C2671,גיליון3!$U$12:$X$12,0)))</f>
        <v xml:space="preserve"> </v>
      </c>
      <c r="I2671" s="866"/>
      <c r="J2671" s="866"/>
      <c r="K2671" s="905"/>
    </row>
    <row r="2672" spans="1:11" ht="19" thickBot="1" x14ac:dyDescent="0.5">
      <c r="A2672" s="866"/>
      <c r="B2672" s="866"/>
      <c r="C2672" s="866"/>
      <c r="D2672" s="866"/>
      <c r="E2672" s="867"/>
      <c r="F2672" s="866"/>
      <c r="G2672" s="866"/>
      <c r="H2672" s="870" t="str">
        <f t="array" ref="H2672">IF(ISERROR(INDEX(גיליון3!$U$13:$X$27,MATCH('דיווח פרטני'!G2672,גיליון3!$T$13:$T$27,0),MATCH('דיווח פרטני'!C2672,גיליון3!$U$12:$X$12,0)))," ", INDEX(גיליון3!$U$13:$X$27,MATCH('דיווח פרטני'!G2672,גיליון3!$T$13:$T$27,0),MATCH('דיווח פרטני'!C2672,גיליון3!$U$12:$X$12,0)))</f>
        <v xml:space="preserve"> </v>
      </c>
      <c r="I2672" s="866"/>
      <c r="J2672" s="866"/>
      <c r="K2672" s="905"/>
    </row>
    <row r="2673" spans="1:11" ht="19" thickBot="1" x14ac:dyDescent="0.5">
      <c r="A2673" s="866"/>
      <c r="B2673" s="866"/>
      <c r="C2673" s="866"/>
      <c r="D2673" s="866"/>
      <c r="E2673" s="867"/>
      <c r="F2673" s="866"/>
      <c r="G2673" s="866"/>
      <c r="H2673" s="870" t="str">
        <f t="array" ref="H2673">IF(ISERROR(INDEX(גיליון3!$U$13:$X$27,MATCH('דיווח פרטני'!G2673,גיליון3!$T$13:$T$27,0),MATCH('דיווח פרטני'!C2673,גיליון3!$U$12:$X$12,0)))," ", INDEX(גיליון3!$U$13:$X$27,MATCH('דיווח פרטני'!G2673,גיליון3!$T$13:$T$27,0),MATCH('דיווח פרטני'!C2673,גיליון3!$U$12:$X$12,0)))</f>
        <v xml:space="preserve"> </v>
      </c>
      <c r="I2673" s="866"/>
      <c r="J2673" s="866"/>
      <c r="K2673" s="905"/>
    </row>
    <row r="2674" spans="1:11" ht="19" thickBot="1" x14ac:dyDescent="0.5">
      <c r="A2674" s="866"/>
      <c r="B2674" s="866"/>
      <c r="C2674" s="866"/>
      <c r="D2674" s="866"/>
      <c r="E2674" s="867"/>
      <c r="F2674" s="866"/>
      <c r="G2674" s="866"/>
      <c r="H2674" s="870" t="str">
        <f t="array" ref="H2674">IF(ISERROR(INDEX(גיליון3!$U$13:$X$27,MATCH('דיווח פרטני'!G2674,גיליון3!$T$13:$T$27,0),MATCH('דיווח פרטני'!C2674,גיליון3!$U$12:$X$12,0)))," ", INDEX(גיליון3!$U$13:$X$27,MATCH('דיווח פרטני'!G2674,גיליון3!$T$13:$T$27,0),MATCH('דיווח פרטני'!C2674,גיליון3!$U$12:$X$12,0)))</f>
        <v xml:space="preserve"> </v>
      </c>
      <c r="I2674" s="866"/>
      <c r="J2674" s="866"/>
      <c r="K2674" s="905"/>
    </row>
    <row r="2675" spans="1:11" ht="19" thickBot="1" x14ac:dyDescent="0.5">
      <c r="A2675" s="866"/>
      <c r="B2675" s="866"/>
      <c r="C2675" s="866"/>
      <c r="D2675" s="866"/>
      <c r="E2675" s="867"/>
      <c r="F2675" s="866"/>
      <c r="G2675" s="866"/>
      <c r="H2675" s="870" t="str">
        <f t="array" ref="H2675">IF(ISERROR(INDEX(גיליון3!$U$13:$X$27,MATCH('דיווח פרטני'!G2675,גיליון3!$T$13:$T$27,0),MATCH('דיווח פרטני'!C2675,גיליון3!$U$12:$X$12,0)))," ", INDEX(גיליון3!$U$13:$X$27,MATCH('דיווח פרטני'!G2675,גיליון3!$T$13:$T$27,0),MATCH('דיווח פרטני'!C2675,גיליון3!$U$12:$X$12,0)))</f>
        <v xml:space="preserve"> </v>
      </c>
      <c r="I2675" s="866"/>
      <c r="J2675" s="866"/>
      <c r="K2675" s="905"/>
    </row>
    <row r="2676" spans="1:11" ht="19" thickBot="1" x14ac:dyDescent="0.5">
      <c r="A2676" s="866"/>
      <c r="B2676" s="866"/>
      <c r="C2676" s="866"/>
      <c r="D2676" s="866"/>
      <c r="E2676" s="867"/>
      <c r="F2676" s="866"/>
      <c r="G2676" s="866"/>
      <c r="H2676" s="870" t="str">
        <f t="array" ref="H2676">IF(ISERROR(INDEX(גיליון3!$U$13:$X$27,MATCH('דיווח פרטני'!G2676,גיליון3!$T$13:$T$27,0),MATCH('דיווח פרטני'!C2676,גיליון3!$U$12:$X$12,0)))," ", INDEX(גיליון3!$U$13:$X$27,MATCH('דיווח פרטני'!G2676,גיליון3!$T$13:$T$27,0),MATCH('דיווח פרטני'!C2676,גיליון3!$U$12:$X$12,0)))</f>
        <v xml:space="preserve"> </v>
      </c>
      <c r="I2676" s="866"/>
      <c r="J2676" s="866"/>
      <c r="K2676" s="905"/>
    </row>
    <row r="2677" spans="1:11" ht="19" thickBot="1" x14ac:dyDescent="0.5">
      <c r="A2677" s="866"/>
      <c r="B2677" s="866"/>
      <c r="C2677" s="866"/>
      <c r="D2677" s="866"/>
      <c r="E2677" s="867"/>
      <c r="F2677" s="866"/>
      <c r="G2677" s="866"/>
      <c r="H2677" s="870" t="str">
        <f t="array" ref="H2677">IF(ISERROR(INDEX(גיליון3!$U$13:$X$27,MATCH('דיווח פרטני'!G2677,גיליון3!$T$13:$T$27,0),MATCH('דיווח פרטני'!C2677,גיליון3!$U$12:$X$12,0)))," ", INDEX(גיליון3!$U$13:$X$27,MATCH('דיווח פרטני'!G2677,גיליון3!$T$13:$T$27,0),MATCH('דיווח פרטני'!C2677,גיליון3!$U$12:$X$12,0)))</f>
        <v xml:space="preserve"> </v>
      </c>
      <c r="I2677" s="866"/>
      <c r="J2677" s="866"/>
      <c r="K2677" s="905"/>
    </row>
    <row r="2678" spans="1:11" ht="19" thickBot="1" x14ac:dyDescent="0.5">
      <c r="A2678" s="866"/>
      <c r="B2678" s="866"/>
      <c r="C2678" s="866"/>
      <c r="D2678" s="866"/>
      <c r="E2678" s="867"/>
      <c r="F2678" s="866"/>
      <c r="G2678" s="866"/>
      <c r="H2678" s="870" t="str">
        <f t="array" ref="H2678">IF(ISERROR(INDEX(גיליון3!$U$13:$X$27,MATCH('דיווח פרטני'!G2678,גיליון3!$T$13:$T$27,0),MATCH('דיווח פרטני'!C2678,גיליון3!$U$12:$X$12,0)))," ", INDEX(גיליון3!$U$13:$X$27,MATCH('דיווח פרטני'!G2678,גיליון3!$T$13:$T$27,0),MATCH('דיווח פרטני'!C2678,גיליון3!$U$12:$X$12,0)))</f>
        <v xml:space="preserve"> </v>
      </c>
      <c r="I2678" s="866"/>
      <c r="J2678" s="866"/>
      <c r="K2678" s="905"/>
    </row>
    <row r="2679" spans="1:11" ht="19" thickBot="1" x14ac:dyDescent="0.5">
      <c r="A2679" s="866"/>
      <c r="B2679" s="866"/>
      <c r="C2679" s="866"/>
      <c r="D2679" s="866"/>
      <c r="E2679" s="867"/>
      <c r="F2679" s="866"/>
      <c r="G2679" s="866"/>
      <c r="H2679" s="870" t="str">
        <f t="array" ref="H2679">IF(ISERROR(INDEX(גיליון3!$U$13:$X$27,MATCH('דיווח פרטני'!G2679,גיליון3!$T$13:$T$27,0),MATCH('דיווח פרטני'!C2679,גיליון3!$U$12:$X$12,0)))," ", INDEX(גיליון3!$U$13:$X$27,MATCH('דיווח פרטני'!G2679,גיליון3!$T$13:$T$27,0),MATCH('דיווח פרטני'!C2679,גיליון3!$U$12:$X$12,0)))</f>
        <v xml:space="preserve"> </v>
      </c>
      <c r="I2679" s="866"/>
      <c r="J2679" s="866"/>
      <c r="K2679" s="905"/>
    </row>
    <row r="2680" spans="1:11" ht="19" thickBot="1" x14ac:dyDescent="0.5">
      <c r="A2680" s="866"/>
      <c r="B2680" s="866"/>
      <c r="C2680" s="866"/>
      <c r="D2680" s="866"/>
      <c r="E2680" s="867"/>
      <c r="F2680" s="866"/>
      <c r="G2680" s="866"/>
      <c r="H2680" s="870" t="str">
        <f t="array" ref="H2680">IF(ISERROR(INDEX(גיליון3!$U$13:$X$27,MATCH('דיווח פרטני'!G2680,גיליון3!$T$13:$T$27,0),MATCH('דיווח פרטני'!C2680,גיליון3!$U$12:$X$12,0)))," ", INDEX(גיליון3!$U$13:$X$27,MATCH('דיווח פרטני'!G2680,גיליון3!$T$13:$T$27,0),MATCH('דיווח פרטני'!C2680,גיליון3!$U$12:$X$12,0)))</f>
        <v xml:space="preserve"> </v>
      </c>
      <c r="I2680" s="866"/>
      <c r="J2680" s="866"/>
      <c r="K2680" s="905"/>
    </row>
    <row r="2681" spans="1:11" ht="19" thickBot="1" x14ac:dyDescent="0.5">
      <c r="A2681" s="866"/>
      <c r="B2681" s="866"/>
      <c r="C2681" s="866"/>
      <c r="D2681" s="866"/>
      <c r="E2681" s="867"/>
      <c r="F2681" s="866"/>
      <c r="G2681" s="866"/>
      <c r="H2681" s="870" t="str">
        <f t="array" ref="H2681">IF(ISERROR(INDEX(גיליון3!$U$13:$X$27,MATCH('דיווח פרטני'!G2681,גיליון3!$T$13:$T$27,0),MATCH('דיווח פרטני'!C2681,גיליון3!$U$12:$X$12,0)))," ", INDEX(גיליון3!$U$13:$X$27,MATCH('דיווח פרטני'!G2681,גיליון3!$T$13:$T$27,0),MATCH('דיווח פרטני'!C2681,גיליון3!$U$12:$X$12,0)))</f>
        <v xml:space="preserve"> </v>
      </c>
      <c r="I2681" s="866"/>
      <c r="J2681" s="866"/>
      <c r="K2681" s="905"/>
    </row>
    <row r="2682" spans="1:11" ht="19" thickBot="1" x14ac:dyDescent="0.5">
      <c r="A2682" s="866"/>
      <c r="B2682" s="866"/>
      <c r="C2682" s="866"/>
      <c r="D2682" s="866"/>
      <c r="E2682" s="867"/>
      <c r="F2682" s="866"/>
      <c r="G2682" s="866"/>
      <c r="H2682" s="870" t="str">
        <f t="array" ref="H2682">IF(ISERROR(INDEX(גיליון3!$U$13:$X$27,MATCH('דיווח פרטני'!G2682,גיליון3!$T$13:$T$27,0),MATCH('דיווח פרטני'!C2682,גיליון3!$U$12:$X$12,0)))," ", INDEX(גיליון3!$U$13:$X$27,MATCH('דיווח פרטני'!G2682,גיליון3!$T$13:$T$27,0),MATCH('דיווח פרטני'!C2682,גיליון3!$U$12:$X$12,0)))</f>
        <v xml:space="preserve"> </v>
      </c>
      <c r="I2682" s="866"/>
      <c r="J2682" s="866"/>
      <c r="K2682" s="905"/>
    </row>
    <row r="2683" spans="1:11" ht="19" thickBot="1" x14ac:dyDescent="0.5">
      <c r="A2683" s="866"/>
      <c r="B2683" s="866"/>
      <c r="C2683" s="866"/>
      <c r="D2683" s="866"/>
      <c r="E2683" s="867"/>
      <c r="F2683" s="866"/>
      <c r="G2683" s="866"/>
      <c r="H2683" s="870" t="str">
        <f t="array" ref="H2683">IF(ISERROR(INDEX(גיליון3!$U$13:$X$27,MATCH('דיווח פרטני'!G2683,גיליון3!$T$13:$T$27,0),MATCH('דיווח פרטני'!C2683,גיליון3!$U$12:$X$12,0)))," ", INDEX(גיליון3!$U$13:$X$27,MATCH('דיווח פרטני'!G2683,גיליון3!$T$13:$T$27,0),MATCH('דיווח פרטני'!C2683,גיליון3!$U$12:$X$12,0)))</f>
        <v xml:space="preserve"> </v>
      </c>
      <c r="I2683" s="866"/>
      <c r="J2683" s="866"/>
      <c r="K2683" s="905"/>
    </row>
    <row r="2684" spans="1:11" ht="19" thickBot="1" x14ac:dyDescent="0.5">
      <c r="A2684" s="866"/>
      <c r="B2684" s="866"/>
      <c r="C2684" s="866"/>
      <c r="D2684" s="866"/>
      <c r="E2684" s="867"/>
      <c r="F2684" s="866"/>
      <c r="G2684" s="866"/>
      <c r="H2684" s="870" t="str">
        <f t="array" ref="H2684">IF(ISERROR(INDEX(גיליון3!$U$13:$X$27,MATCH('דיווח פרטני'!G2684,גיליון3!$T$13:$T$27,0),MATCH('דיווח פרטני'!C2684,גיליון3!$U$12:$X$12,0)))," ", INDEX(גיליון3!$U$13:$X$27,MATCH('דיווח פרטני'!G2684,גיליון3!$T$13:$T$27,0),MATCH('דיווח פרטני'!C2684,גיליון3!$U$12:$X$12,0)))</f>
        <v xml:space="preserve"> </v>
      </c>
      <c r="I2684" s="866"/>
      <c r="J2684" s="866"/>
      <c r="K2684" s="905"/>
    </row>
    <row r="2685" spans="1:11" ht="19" thickBot="1" x14ac:dyDescent="0.5">
      <c r="A2685" s="866"/>
      <c r="B2685" s="866"/>
      <c r="C2685" s="866"/>
      <c r="D2685" s="866"/>
      <c r="E2685" s="867"/>
      <c r="F2685" s="866"/>
      <c r="G2685" s="866"/>
      <c r="H2685" s="870" t="str">
        <f t="array" ref="H2685">IF(ISERROR(INDEX(גיליון3!$U$13:$X$27,MATCH('דיווח פרטני'!G2685,גיליון3!$T$13:$T$27,0),MATCH('דיווח פרטני'!C2685,גיליון3!$U$12:$X$12,0)))," ", INDEX(גיליון3!$U$13:$X$27,MATCH('דיווח פרטני'!G2685,גיליון3!$T$13:$T$27,0),MATCH('דיווח פרטני'!C2685,גיליון3!$U$12:$X$12,0)))</f>
        <v xml:space="preserve"> </v>
      </c>
      <c r="I2685" s="866"/>
      <c r="J2685" s="866"/>
      <c r="K2685" s="905"/>
    </row>
    <row r="2686" spans="1:11" ht="19" thickBot="1" x14ac:dyDescent="0.5">
      <c r="A2686" s="866"/>
      <c r="B2686" s="866"/>
      <c r="C2686" s="866"/>
      <c r="D2686" s="866"/>
      <c r="E2686" s="867"/>
      <c r="F2686" s="866"/>
      <c r="G2686" s="866"/>
      <c r="H2686" s="870" t="str">
        <f t="array" ref="H2686">IF(ISERROR(INDEX(גיליון3!$U$13:$X$27,MATCH('דיווח פרטני'!G2686,גיליון3!$T$13:$T$27,0),MATCH('דיווח פרטני'!C2686,גיליון3!$U$12:$X$12,0)))," ", INDEX(גיליון3!$U$13:$X$27,MATCH('דיווח פרטני'!G2686,גיליון3!$T$13:$T$27,0),MATCH('דיווח פרטני'!C2686,גיליון3!$U$12:$X$12,0)))</f>
        <v xml:space="preserve"> </v>
      </c>
      <c r="I2686" s="866"/>
      <c r="J2686" s="866"/>
      <c r="K2686" s="905"/>
    </row>
    <row r="2687" spans="1:11" ht="19" thickBot="1" x14ac:dyDescent="0.5">
      <c r="A2687" s="866"/>
      <c r="B2687" s="866"/>
      <c r="C2687" s="866"/>
      <c r="D2687" s="866"/>
      <c r="E2687" s="867"/>
      <c r="F2687" s="866"/>
      <c r="G2687" s="866"/>
      <c r="H2687" s="870" t="str">
        <f t="array" ref="H2687">IF(ISERROR(INDEX(גיליון3!$U$13:$X$27,MATCH('דיווח פרטני'!G2687,גיליון3!$T$13:$T$27,0),MATCH('דיווח פרטני'!C2687,גיליון3!$U$12:$X$12,0)))," ", INDEX(גיליון3!$U$13:$X$27,MATCH('דיווח פרטני'!G2687,גיליון3!$T$13:$T$27,0),MATCH('דיווח פרטני'!C2687,גיליון3!$U$12:$X$12,0)))</f>
        <v xml:space="preserve"> </v>
      </c>
      <c r="I2687" s="866"/>
      <c r="J2687" s="866"/>
      <c r="K2687" s="905"/>
    </row>
    <row r="2688" spans="1:11" ht="19" thickBot="1" x14ac:dyDescent="0.5">
      <c r="A2688" s="866"/>
      <c r="B2688" s="866"/>
      <c r="C2688" s="866"/>
      <c r="D2688" s="866"/>
      <c r="E2688" s="867"/>
      <c r="F2688" s="866"/>
      <c r="G2688" s="866"/>
      <c r="H2688" s="870" t="str">
        <f t="array" ref="H2688">IF(ISERROR(INDEX(גיליון3!$U$13:$X$27,MATCH('דיווח פרטני'!G2688,גיליון3!$T$13:$T$27,0),MATCH('דיווח פרטני'!C2688,גיליון3!$U$12:$X$12,0)))," ", INDEX(גיליון3!$U$13:$X$27,MATCH('דיווח פרטני'!G2688,גיליון3!$T$13:$T$27,0),MATCH('דיווח פרטני'!C2688,גיליון3!$U$12:$X$12,0)))</f>
        <v xml:space="preserve"> </v>
      </c>
      <c r="I2688" s="866"/>
      <c r="J2688" s="866"/>
      <c r="K2688" s="905"/>
    </row>
    <row r="2689" spans="1:11" ht="19" thickBot="1" x14ac:dyDescent="0.5">
      <c r="A2689" s="866"/>
      <c r="B2689" s="866"/>
      <c r="C2689" s="866"/>
      <c r="D2689" s="866"/>
      <c r="E2689" s="867"/>
      <c r="F2689" s="866"/>
      <c r="G2689" s="866"/>
      <c r="H2689" s="870" t="str">
        <f t="array" ref="H2689">IF(ISERROR(INDEX(גיליון3!$U$13:$X$27,MATCH('דיווח פרטני'!G2689,גיליון3!$T$13:$T$27,0),MATCH('דיווח פרטני'!C2689,גיליון3!$U$12:$X$12,0)))," ", INDEX(גיליון3!$U$13:$X$27,MATCH('דיווח פרטני'!G2689,גיליון3!$T$13:$T$27,0),MATCH('דיווח פרטני'!C2689,גיליון3!$U$12:$X$12,0)))</f>
        <v xml:space="preserve"> </v>
      </c>
      <c r="I2689" s="866"/>
      <c r="J2689" s="866"/>
      <c r="K2689" s="905"/>
    </row>
    <row r="2690" spans="1:11" ht="19" thickBot="1" x14ac:dyDescent="0.5">
      <c r="A2690" s="866"/>
      <c r="B2690" s="866"/>
      <c r="C2690" s="866"/>
      <c r="D2690" s="866"/>
      <c r="E2690" s="867"/>
      <c r="F2690" s="866"/>
      <c r="G2690" s="866"/>
      <c r="H2690" s="870" t="str">
        <f t="array" ref="H2690">IF(ISERROR(INDEX(גיליון3!$U$13:$X$27,MATCH('דיווח פרטני'!G2690,גיליון3!$T$13:$T$27,0),MATCH('דיווח פרטני'!C2690,גיליון3!$U$12:$X$12,0)))," ", INDEX(גיליון3!$U$13:$X$27,MATCH('דיווח פרטני'!G2690,גיליון3!$T$13:$T$27,0),MATCH('דיווח פרטני'!C2690,גיליון3!$U$12:$X$12,0)))</f>
        <v xml:space="preserve"> </v>
      </c>
      <c r="I2690" s="866"/>
      <c r="J2690" s="866"/>
      <c r="K2690" s="905"/>
    </row>
    <row r="2691" spans="1:11" ht="19" thickBot="1" x14ac:dyDescent="0.5">
      <c r="A2691" s="866"/>
      <c r="B2691" s="866"/>
      <c r="C2691" s="866"/>
      <c r="D2691" s="866"/>
      <c r="E2691" s="867"/>
      <c r="F2691" s="866"/>
      <c r="G2691" s="866"/>
      <c r="H2691" s="870" t="str">
        <f t="array" ref="H2691">IF(ISERROR(INDEX(גיליון3!$U$13:$X$27,MATCH('דיווח פרטני'!G2691,גיליון3!$T$13:$T$27,0),MATCH('דיווח פרטני'!C2691,גיליון3!$U$12:$X$12,0)))," ", INDEX(גיליון3!$U$13:$X$27,MATCH('דיווח פרטני'!G2691,גיליון3!$T$13:$T$27,0),MATCH('דיווח פרטני'!C2691,גיליון3!$U$12:$X$12,0)))</f>
        <v xml:space="preserve"> </v>
      </c>
      <c r="I2691" s="866"/>
      <c r="J2691" s="866"/>
      <c r="K2691" s="905"/>
    </row>
    <row r="2692" spans="1:11" ht="19" thickBot="1" x14ac:dyDescent="0.5">
      <c r="A2692" s="866"/>
      <c r="B2692" s="866"/>
      <c r="C2692" s="866"/>
      <c r="D2692" s="866"/>
      <c r="E2692" s="867"/>
      <c r="F2692" s="866"/>
      <c r="G2692" s="866"/>
      <c r="H2692" s="870" t="str">
        <f t="array" ref="H2692">IF(ISERROR(INDEX(גיליון3!$U$13:$X$27,MATCH('דיווח פרטני'!G2692,גיליון3!$T$13:$T$27,0),MATCH('דיווח פרטני'!C2692,גיליון3!$U$12:$X$12,0)))," ", INDEX(גיליון3!$U$13:$X$27,MATCH('דיווח פרטני'!G2692,גיליון3!$T$13:$T$27,0),MATCH('דיווח פרטני'!C2692,גיליון3!$U$12:$X$12,0)))</f>
        <v xml:space="preserve"> </v>
      </c>
      <c r="I2692" s="866"/>
      <c r="J2692" s="866"/>
      <c r="K2692" s="905"/>
    </row>
    <row r="2693" spans="1:11" ht="19" thickBot="1" x14ac:dyDescent="0.5">
      <c r="A2693" s="866"/>
      <c r="B2693" s="866"/>
      <c r="C2693" s="866"/>
      <c r="D2693" s="866"/>
      <c r="E2693" s="867"/>
      <c r="F2693" s="866"/>
      <c r="G2693" s="866"/>
      <c r="H2693" s="870" t="str">
        <f t="array" ref="H2693">IF(ISERROR(INDEX(גיליון3!$U$13:$X$27,MATCH('דיווח פרטני'!G2693,גיליון3!$T$13:$T$27,0),MATCH('דיווח פרטני'!C2693,גיליון3!$U$12:$X$12,0)))," ", INDEX(גיליון3!$U$13:$X$27,MATCH('דיווח פרטני'!G2693,גיליון3!$T$13:$T$27,0),MATCH('דיווח פרטני'!C2693,גיליון3!$U$12:$X$12,0)))</f>
        <v xml:space="preserve"> </v>
      </c>
      <c r="I2693" s="866"/>
      <c r="J2693" s="866"/>
      <c r="K2693" s="905"/>
    </row>
    <row r="2694" spans="1:11" ht="19" thickBot="1" x14ac:dyDescent="0.5">
      <c r="A2694" s="866"/>
      <c r="B2694" s="866"/>
      <c r="C2694" s="866"/>
      <c r="D2694" s="866"/>
      <c r="E2694" s="867"/>
      <c r="F2694" s="866"/>
      <c r="G2694" s="866"/>
      <c r="H2694" s="870" t="str">
        <f t="array" ref="H2694">IF(ISERROR(INDEX(גיליון3!$U$13:$X$27,MATCH('דיווח פרטני'!G2694,גיליון3!$T$13:$T$27,0),MATCH('דיווח פרטני'!C2694,גיליון3!$U$12:$X$12,0)))," ", INDEX(גיליון3!$U$13:$X$27,MATCH('דיווח פרטני'!G2694,גיליון3!$T$13:$T$27,0),MATCH('דיווח פרטני'!C2694,גיליון3!$U$12:$X$12,0)))</f>
        <v xml:space="preserve"> </v>
      </c>
      <c r="I2694" s="866"/>
      <c r="J2694" s="866"/>
      <c r="K2694" s="905"/>
    </row>
    <row r="2695" spans="1:11" ht="19" thickBot="1" x14ac:dyDescent="0.5">
      <c r="A2695" s="866"/>
      <c r="B2695" s="866"/>
      <c r="C2695" s="866"/>
      <c r="D2695" s="866"/>
      <c r="E2695" s="867"/>
      <c r="F2695" s="866"/>
      <c r="G2695" s="866"/>
      <c r="H2695" s="870" t="str">
        <f t="array" ref="H2695">IF(ISERROR(INDEX(גיליון3!$U$13:$X$27,MATCH('דיווח פרטני'!G2695,גיליון3!$T$13:$T$27,0),MATCH('דיווח פרטני'!C2695,גיליון3!$U$12:$X$12,0)))," ", INDEX(גיליון3!$U$13:$X$27,MATCH('דיווח פרטני'!G2695,גיליון3!$T$13:$T$27,0),MATCH('דיווח פרטני'!C2695,גיליון3!$U$12:$X$12,0)))</f>
        <v xml:space="preserve"> </v>
      </c>
      <c r="I2695" s="866"/>
      <c r="J2695" s="866"/>
      <c r="K2695" s="905"/>
    </row>
    <row r="2696" spans="1:11" ht="19" thickBot="1" x14ac:dyDescent="0.5">
      <c r="A2696" s="866"/>
      <c r="B2696" s="866"/>
      <c r="C2696" s="866"/>
      <c r="D2696" s="866"/>
      <c r="E2696" s="867"/>
      <c r="F2696" s="866"/>
      <c r="G2696" s="866"/>
      <c r="H2696" s="870" t="str">
        <f t="array" ref="H2696">IF(ISERROR(INDEX(גיליון3!$U$13:$X$27,MATCH('דיווח פרטני'!G2696,גיליון3!$T$13:$T$27,0),MATCH('דיווח פרטני'!C2696,גיליון3!$U$12:$X$12,0)))," ", INDEX(גיליון3!$U$13:$X$27,MATCH('דיווח פרטני'!G2696,גיליון3!$T$13:$T$27,0),MATCH('דיווח פרטני'!C2696,גיליון3!$U$12:$X$12,0)))</f>
        <v xml:space="preserve"> </v>
      </c>
      <c r="I2696" s="866"/>
      <c r="J2696" s="866"/>
      <c r="K2696" s="905"/>
    </row>
    <row r="2697" spans="1:11" ht="19" thickBot="1" x14ac:dyDescent="0.5">
      <c r="A2697" s="866"/>
      <c r="B2697" s="866"/>
      <c r="C2697" s="866"/>
      <c r="D2697" s="866"/>
      <c r="E2697" s="867"/>
      <c r="F2697" s="866"/>
      <c r="G2697" s="866"/>
      <c r="H2697" s="870" t="str">
        <f t="array" ref="H2697">IF(ISERROR(INDEX(גיליון3!$U$13:$X$27,MATCH('דיווח פרטני'!G2697,גיליון3!$T$13:$T$27,0),MATCH('דיווח פרטני'!C2697,גיליון3!$U$12:$X$12,0)))," ", INDEX(גיליון3!$U$13:$X$27,MATCH('דיווח פרטני'!G2697,גיליון3!$T$13:$T$27,0),MATCH('דיווח פרטני'!C2697,גיליון3!$U$12:$X$12,0)))</f>
        <v xml:space="preserve"> </v>
      </c>
      <c r="I2697" s="866"/>
      <c r="J2697" s="866"/>
      <c r="K2697" s="905"/>
    </row>
    <row r="2698" spans="1:11" ht="19" thickBot="1" x14ac:dyDescent="0.5">
      <c r="A2698" s="866"/>
      <c r="B2698" s="866"/>
      <c r="C2698" s="866"/>
      <c r="D2698" s="866"/>
      <c r="E2698" s="867"/>
      <c r="F2698" s="866"/>
      <c r="G2698" s="866"/>
      <c r="H2698" s="870" t="str">
        <f t="array" ref="H2698">IF(ISERROR(INDEX(גיליון3!$U$13:$X$27,MATCH('דיווח פרטני'!G2698,גיליון3!$T$13:$T$27,0),MATCH('דיווח פרטני'!C2698,גיליון3!$U$12:$X$12,0)))," ", INDEX(גיליון3!$U$13:$X$27,MATCH('דיווח פרטני'!G2698,גיליון3!$T$13:$T$27,0),MATCH('דיווח פרטני'!C2698,גיליון3!$U$12:$X$12,0)))</f>
        <v xml:space="preserve"> </v>
      </c>
      <c r="I2698" s="866"/>
      <c r="J2698" s="866"/>
      <c r="K2698" s="905"/>
    </row>
    <row r="2699" spans="1:11" ht="19" thickBot="1" x14ac:dyDescent="0.5">
      <c r="A2699" s="866"/>
      <c r="B2699" s="866"/>
      <c r="C2699" s="866"/>
      <c r="D2699" s="866"/>
      <c r="E2699" s="867"/>
      <c r="F2699" s="866"/>
      <c r="G2699" s="866"/>
      <c r="H2699" s="870" t="str">
        <f t="array" ref="H2699">IF(ISERROR(INDEX(גיליון3!$U$13:$X$27,MATCH('דיווח פרטני'!G2699,גיליון3!$T$13:$T$27,0),MATCH('דיווח פרטני'!C2699,גיליון3!$U$12:$X$12,0)))," ", INDEX(גיליון3!$U$13:$X$27,MATCH('דיווח פרטני'!G2699,גיליון3!$T$13:$T$27,0),MATCH('דיווח פרטני'!C2699,גיליון3!$U$12:$X$12,0)))</f>
        <v xml:space="preserve"> </v>
      </c>
      <c r="I2699" s="866"/>
      <c r="J2699" s="866"/>
      <c r="K2699" s="905"/>
    </row>
    <row r="2700" spans="1:11" ht="19" thickBot="1" x14ac:dyDescent="0.5">
      <c r="A2700" s="866"/>
      <c r="B2700" s="866"/>
      <c r="C2700" s="866"/>
      <c r="D2700" s="866"/>
      <c r="E2700" s="867"/>
      <c r="F2700" s="866"/>
      <c r="G2700" s="866"/>
      <c r="H2700" s="870" t="str">
        <f t="array" ref="H2700">IF(ISERROR(INDEX(גיליון3!$U$13:$X$27,MATCH('דיווח פרטני'!G2700,גיליון3!$T$13:$T$27,0),MATCH('דיווח פרטני'!C2700,גיליון3!$U$12:$X$12,0)))," ", INDEX(גיליון3!$U$13:$X$27,MATCH('דיווח פרטני'!G2700,גיליון3!$T$13:$T$27,0),MATCH('דיווח פרטני'!C2700,גיליון3!$U$12:$X$12,0)))</f>
        <v xml:space="preserve"> </v>
      </c>
      <c r="I2700" s="866"/>
      <c r="J2700" s="866"/>
      <c r="K2700" s="905"/>
    </row>
    <row r="2701" spans="1:11" ht="19" thickBot="1" x14ac:dyDescent="0.5">
      <c r="A2701" s="866"/>
      <c r="B2701" s="866"/>
      <c r="C2701" s="866"/>
      <c r="D2701" s="866"/>
      <c r="E2701" s="867"/>
      <c r="F2701" s="866"/>
      <c r="G2701" s="866"/>
      <c r="H2701" s="870" t="str">
        <f t="array" ref="H2701">IF(ISERROR(INDEX(גיליון3!$U$13:$X$27,MATCH('דיווח פרטני'!G2701,גיליון3!$T$13:$T$27,0),MATCH('דיווח פרטני'!C2701,גיליון3!$U$12:$X$12,0)))," ", INDEX(גיליון3!$U$13:$X$27,MATCH('דיווח פרטני'!G2701,גיליון3!$T$13:$T$27,0),MATCH('דיווח פרטני'!C2701,גיליון3!$U$12:$X$12,0)))</f>
        <v xml:space="preserve"> </v>
      </c>
      <c r="I2701" s="866"/>
      <c r="J2701" s="866"/>
      <c r="K2701" s="905"/>
    </row>
    <row r="2702" spans="1:11" ht="19" thickBot="1" x14ac:dyDescent="0.5">
      <c r="A2702" s="866"/>
      <c r="B2702" s="866"/>
      <c r="C2702" s="866"/>
      <c r="D2702" s="866"/>
      <c r="E2702" s="867"/>
      <c r="F2702" s="866"/>
      <c r="G2702" s="866"/>
      <c r="H2702" s="870" t="str">
        <f t="array" ref="H2702">IF(ISERROR(INDEX(גיליון3!$U$13:$X$27,MATCH('דיווח פרטני'!G2702,גיליון3!$T$13:$T$27,0),MATCH('דיווח פרטני'!C2702,גיליון3!$U$12:$X$12,0)))," ", INDEX(גיליון3!$U$13:$X$27,MATCH('דיווח פרטני'!G2702,גיליון3!$T$13:$T$27,0),MATCH('דיווח פרטני'!C2702,גיליון3!$U$12:$X$12,0)))</f>
        <v xml:space="preserve"> </v>
      </c>
      <c r="I2702" s="866"/>
      <c r="J2702" s="866"/>
      <c r="K2702" s="905"/>
    </row>
    <row r="2703" spans="1:11" ht="19" thickBot="1" x14ac:dyDescent="0.5">
      <c r="A2703" s="866"/>
      <c r="B2703" s="866"/>
      <c r="C2703" s="866"/>
      <c r="D2703" s="866"/>
      <c r="E2703" s="867"/>
      <c r="F2703" s="866"/>
      <c r="G2703" s="866"/>
      <c r="H2703" s="870" t="str">
        <f t="array" ref="H2703">IF(ISERROR(INDEX(גיליון3!$U$13:$X$27,MATCH('דיווח פרטני'!G2703,גיליון3!$T$13:$T$27,0),MATCH('דיווח פרטני'!C2703,גיליון3!$U$12:$X$12,0)))," ", INDEX(גיליון3!$U$13:$X$27,MATCH('דיווח פרטני'!G2703,גיליון3!$T$13:$T$27,0),MATCH('דיווח פרטני'!C2703,גיליון3!$U$12:$X$12,0)))</f>
        <v xml:space="preserve"> </v>
      </c>
      <c r="I2703" s="866"/>
      <c r="J2703" s="866"/>
      <c r="K2703" s="905"/>
    </row>
    <row r="2704" spans="1:11" ht="19" thickBot="1" x14ac:dyDescent="0.5">
      <c r="A2704" s="866"/>
      <c r="B2704" s="866"/>
      <c r="C2704" s="866"/>
      <c r="D2704" s="866"/>
      <c r="E2704" s="867"/>
      <c r="F2704" s="866"/>
      <c r="G2704" s="866"/>
      <c r="H2704" s="870" t="str">
        <f t="array" ref="H2704">IF(ISERROR(INDEX(גיליון3!$U$13:$X$27,MATCH('דיווח פרטני'!G2704,גיליון3!$T$13:$T$27,0),MATCH('דיווח פרטני'!C2704,גיליון3!$U$12:$X$12,0)))," ", INDEX(גיליון3!$U$13:$X$27,MATCH('דיווח פרטני'!G2704,גיליון3!$T$13:$T$27,0),MATCH('דיווח פרטני'!C2704,גיליון3!$U$12:$X$12,0)))</f>
        <v xml:space="preserve"> </v>
      </c>
      <c r="I2704" s="866"/>
      <c r="J2704" s="866"/>
      <c r="K2704" s="905"/>
    </row>
    <row r="2705" spans="1:11" ht="19" thickBot="1" x14ac:dyDescent="0.5">
      <c r="A2705" s="866"/>
      <c r="B2705" s="866"/>
      <c r="C2705" s="866"/>
      <c r="D2705" s="866"/>
      <c r="E2705" s="867"/>
      <c r="F2705" s="866"/>
      <c r="G2705" s="866"/>
      <c r="H2705" s="870" t="str">
        <f t="array" ref="H2705">IF(ISERROR(INDEX(גיליון3!$U$13:$X$27,MATCH('דיווח פרטני'!G2705,גיליון3!$T$13:$T$27,0),MATCH('דיווח פרטני'!C2705,גיליון3!$U$12:$X$12,0)))," ", INDEX(גיליון3!$U$13:$X$27,MATCH('דיווח פרטני'!G2705,גיליון3!$T$13:$T$27,0),MATCH('דיווח פרטני'!C2705,גיליון3!$U$12:$X$12,0)))</f>
        <v xml:space="preserve"> </v>
      </c>
      <c r="I2705" s="866"/>
      <c r="J2705" s="866"/>
      <c r="K2705" s="905"/>
    </row>
    <row r="2706" spans="1:11" ht="19" thickBot="1" x14ac:dyDescent="0.5">
      <c r="A2706" s="866"/>
      <c r="B2706" s="866"/>
      <c r="C2706" s="866"/>
      <c r="D2706" s="866"/>
      <c r="E2706" s="867"/>
      <c r="F2706" s="866"/>
      <c r="G2706" s="866"/>
      <c r="H2706" s="870" t="str">
        <f t="array" ref="H2706">IF(ISERROR(INDEX(גיליון3!$U$13:$X$27,MATCH('דיווח פרטני'!G2706,גיליון3!$T$13:$T$27,0),MATCH('דיווח פרטני'!C2706,גיליון3!$U$12:$X$12,0)))," ", INDEX(גיליון3!$U$13:$X$27,MATCH('דיווח פרטני'!G2706,גיליון3!$T$13:$T$27,0),MATCH('דיווח פרטני'!C2706,גיליון3!$U$12:$X$12,0)))</f>
        <v xml:space="preserve"> </v>
      </c>
      <c r="I2706" s="866"/>
      <c r="J2706" s="866"/>
      <c r="K2706" s="905"/>
    </row>
    <row r="2707" spans="1:11" ht="19" thickBot="1" x14ac:dyDescent="0.5">
      <c r="A2707" s="866"/>
      <c r="B2707" s="866"/>
      <c r="C2707" s="866"/>
      <c r="D2707" s="866"/>
      <c r="E2707" s="867"/>
      <c r="F2707" s="866"/>
      <c r="G2707" s="866"/>
      <c r="H2707" s="870" t="str">
        <f t="array" ref="H2707">IF(ISERROR(INDEX(גיליון3!$U$13:$X$27,MATCH('דיווח פרטני'!G2707,גיליון3!$T$13:$T$27,0),MATCH('דיווח פרטני'!C2707,גיליון3!$U$12:$X$12,0)))," ", INDEX(גיליון3!$U$13:$X$27,MATCH('דיווח פרטני'!G2707,גיליון3!$T$13:$T$27,0),MATCH('דיווח פרטני'!C2707,גיליון3!$U$12:$X$12,0)))</f>
        <v xml:space="preserve"> </v>
      </c>
      <c r="I2707" s="866"/>
      <c r="J2707" s="866"/>
      <c r="K2707" s="905"/>
    </row>
    <row r="2708" spans="1:11" ht="19" thickBot="1" x14ac:dyDescent="0.5">
      <c r="A2708" s="866"/>
      <c r="B2708" s="866"/>
      <c r="C2708" s="866"/>
      <c r="D2708" s="866"/>
      <c r="E2708" s="867"/>
      <c r="F2708" s="866"/>
      <c r="G2708" s="866"/>
      <c r="H2708" s="870" t="str">
        <f t="array" ref="H2708">IF(ISERROR(INDEX(גיליון3!$U$13:$X$27,MATCH('דיווח פרטני'!G2708,גיליון3!$T$13:$T$27,0),MATCH('דיווח פרטני'!C2708,גיליון3!$U$12:$X$12,0)))," ", INDEX(גיליון3!$U$13:$X$27,MATCH('דיווח פרטני'!G2708,גיליון3!$T$13:$T$27,0),MATCH('דיווח פרטני'!C2708,גיליון3!$U$12:$X$12,0)))</f>
        <v xml:space="preserve"> </v>
      </c>
      <c r="I2708" s="866"/>
      <c r="J2708" s="866"/>
      <c r="K2708" s="905"/>
    </row>
    <row r="2709" spans="1:11" ht="19" thickBot="1" x14ac:dyDescent="0.5">
      <c r="A2709" s="866"/>
      <c r="B2709" s="866"/>
      <c r="C2709" s="866"/>
      <c r="D2709" s="866"/>
      <c r="E2709" s="867"/>
      <c r="F2709" s="866"/>
      <c r="G2709" s="866"/>
      <c r="H2709" s="870" t="str">
        <f t="array" ref="H2709">IF(ISERROR(INDEX(גיליון3!$U$13:$X$27,MATCH('דיווח פרטני'!G2709,גיליון3!$T$13:$T$27,0),MATCH('דיווח פרטני'!C2709,גיליון3!$U$12:$X$12,0)))," ", INDEX(גיליון3!$U$13:$X$27,MATCH('דיווח פרטני'!G2709,גיליון3!$T$13:$T$27,0),MATCH('דיווח פרטני'!C2709,גיליון3!$U$12:$X$12,0)))</f>
        <v xml:space="preserve"> </v>
      </c>
      <c r="I2709" s="866"/>
      <c r="J2709" s="866"/>
      <c r="K2709" s="905"/>
    </row>
    <row r="2710" spans="1:11" ht="19" thickBot="1" x14ac:dyDescent="0.5">
      <c r="A2710" s="866"/>
      <c r="B2710" s="866"/>
      <c r="C2710" s="866"/>
      <c r="D2710" s="866"/>
      <c r="E2710" s="867"/>
      <c r="F2710" s="866"/>
      <c r="G2710" s="866"/>
      <c r="H2710" s="870" t="str">
        <f t="array" ref="H2710">IF(ISERROR(INDEX(גיליון3!$U$13:$X$27,MATCH('דיווח פרטני'!G2710,גיליון3!$T$13:$T$27,0),MATCH('דיווח פרטני'!C2710,גיליון3!$U$12:$X$12,0)))," ", INDEX(גיליון3!$U$13:$X$27,MATCH('דיווח פרטני'!G2710,גיליון3!$T$13:$T$27,0),MATCH('דיווח פרטני'!C2710,גיליון3!$U$12:$X$12,0)))</f>
        <v xml:space="preserve"> </v>
      </c>
      <c r="I2710" s="866"/>
      <c r="J2710" s="866"/>
      <c r="K2710" s="905"/>
    </row>
    <row r="2711" spans="1:11" ht="19" thickBot="1" x14ac:dyDescent="0.5">
      <c r="A2711" s="866"/>
      <c r="B2711" s="866"/>
      <c r="C2711" s="866"/>
      <c r="D2711" s="866"/>
      <c r="E2711" s="867"/>
      <c r="F2711" s="866"/>
      <c r="G2711" s="866"/>
      <c r="H2711" s="870" t="str">
        <f t="array" ref="H2711">IF(ISERROR(INDEX(גיליון3!$U$13:$X$27,MATCH('דיווח פרטני'!G2711,גיליון3!$T$13:$T$27,0),MATCH('דיווח פרטני'!C2711,גיליון3!$U$12:$X$12,0)))," ", INDEX(גיליון3!$U$13:$X$27,MATCH('דיווח פרטני'!G2711,גיליון3!$T$13:$T$27,0),MATCH('דיווח פרטני'!C2711,גיליון3!$U$12:$X$12,0)))</f>
        <v xml:space="preserve"> </v>
      </c>
      <c r="I2711" s="866"/>
      <c r="J2711" s="866"/>
      <c r="K2711" s="905"/>
    </row>
    <row r="2712" spans="1:11" ht="19" thickBot="1" x14ac:dyDescent="0.5">
      <c r="A2712" s="866"/>
      <c r="B2712" s="866"/>
      <c r="C2712" s="866"/>
      <c r="D2712" s="866"/>
      <c r="E2712" s="867"/>
      <c r="F2712" s="866"/>
      <c r="G2712" s="866"/>
      <c r="H2712" s="870" t="str">
        <f t="array" ref="H2712">IF(ISERROR(INDEX(גיליון3!$U$13:$X$27,MATCH('דיווח פרטני'!G2712,גיליון3!$T$13:$T$27,0),MATCH('דיווח פרטני'!C2712,גיליון3!$U$12:$X$12,0)))," ", INDEX(גיליון3!$U$13:$X$27,MATCH('דיווח פרטני'!G2712,גיליון3!$T$13:$T$27,0),MATCH('דיווח פרטני'!C2712,גיליון3!$U$12:$X$12,0)))</f>
        <v xml:space="preserve"> </v>
      </c>
      <c r="I2712" s="866"/>
      <c r="J2712" s="866"/>
      <c r="K2712" s="905"/>
    </row>
    <row r="2713" spans="1:11" ht="19" thickBot="1" x14ac:dyDescent="0.5">
      <c r="A2713" s="866"/>
      <c r="B2713" s="866"/>
      <c r="C2713" s="866"/>
      <c r="D2713" s="866"/>
      <c r="E2713" s="867"/>
      <c r="F2713" s="866"/>
      <c r="G2713" s="866"/>
      <c r="H2713" s="870" t="str">
        <f t="array" ref="H2713">IF(ISERROR(INDEX(גיליון3!$U$13:$X$27,MATCH('דיווח פרטני'!G2713,גיליון3!$T$13:$T$27,0),MATCH('דיווח פרטני'!C2713,גיליון3!$U$12:$X$12,0)))," ", INDEX(גיליון3!$U$13:$X$27,MATCH('דיווח פרטני'!G2713,גיליון3!$T$13:$T$27,0),MATCH('דיווח פרטני'!C2713,גיליון3!$U$12:$X$12,0)))</f>
        <v xml:space="preserve"> </v>
      </c>
      <c r="I2713" s="866"/>
      <c r="J2713" s="866"/>
      <c r="K2713" s="905"/>
    </row>
    <row r="2714" spans="1:11" ht="19" thickBot="1" x14ac:dyDescent="0.5">
      <c r="A2714" s="866"/>
      <c r="B2714" s="866"/>
      <c r="C2714" s="866"/>
      <c r="D2714" s="866"/>
      <c r="E2714" s="867"/>
      <c r="F2714" s="866"/>
      <c r="G2714" s="866"/>
      <c r="H2714" s="870" t="str">
        <f t="array" ref="H2714">IF(ISERROR(INDEX(גיליון3!$U$13:$X$27,MATCH('דיווח פרטני'!G2714,גיליון3!$T$13:$T$27,0),MATCH('דיווח פרטני'!C2714,גיליון3!$U$12:$X$12,0)))," ", INDEX(גיליון3!$U$13:$X$27,MATCH('דיווח פרטני'!G2714,גיליון3!$T$13:$T$27,0),MATCH('דיווח פרטני'!C2714,גיליון3!$U$12:$X$12,0)))</f>
        <v xml:space="preserve"> </v>
      </c>
      <c r="I2714" s="866"/>
      <c r="J2714" s="866"/>
      <c r="K2714" s="905"/>
    </row>
    <row r="2715" spans="1:11" ht="19" thickBot="1" x14ac:dyDescent="0.5">
      <c r="A2715" s="866"/>
      <c r="B2715" s="866"/>
      <c r="C2715" s="866"/>
      <c r="D2715" s="866"/>
      <c r="E2715" s="867"/>
      <c r="F2715" s="866"/>
      <c r="G2715" s="866"/>
      <c r="H2715" s="870" t="str">
        <f t="array" ref="H2715">IF(ISERROR(INDEX(גיליון3!$U$13:$X$27,MATCH('דיווח פרטני'!G2715,גיליון3!$T$13:$T$27,0),MATCH('דיווח פרטני'!C2715,גיליון3!$U$12:$X$12,0)))," ", INDEX(גיליון3!$U$13:$X$27,MATCH('דיווח פרטני'!G2715,גיליון3!$T$13:$T$27,0),MATCH('דיווח פרטני'!C2715,גיליון3!$U$12:$X$12,0)))</f>
        <v xml:space="preserve"> </v>
      </c>
      <c r="I2715" s="866"/>
      <c r="J2715" s="866"/>
      <c r="K2715" s="905"/>
    </row>
    <row r="2716" spans="1:11" ht="19" thickBot="1" x14ac:dyDescent="0.5">
      <c r="A2716" s="866"/>
      <c r="B2716" s="866"/>
      <c r="C2716" s="866"/>
      <c r="D2716" s="866"/>
      <c r="E2716" s="867"/>
      <c r="F2716" s="866"/>
      <c r="G2716" s="866"/>
      <c r="H2716" s="870" t="str">
        <f t="array" ref="H2716">IF(ISERROR(INDEX(גיליון3!$U$13:$X$27,MATCH('דיווח פרטני'!G2716,גיליון3!$T$13:$T$27,0),MATCH('דיווח פרטני'!C2716,גיליון3!$U$12:$X$12,0)))," ", INDEX(גיליון3!$U$13:$X$27,MATCH('דיווח פרטני'!G2716,גיליון3!$T$13:$T$27,0),MATCH('דיווח פרטני'!C2716,גיליון3!$U$12:$X$12,0)))</f>
        <v xml:space="preserve"> </v>
      </c>
      <c r="I2716" s="866"/>
      <c r="J2716" s="866"/>
      <c r="K2716" s="905"/>
    </row>
    <row r="2717" spans="1:11" ht="19" thickBot="1" x14ac:dyDescent="0.5">
      <c r="A2717" s="866"/>
      <c r="B2717" s="866"/>
      <c r="C2717" s="866"/>
      <c r="D2717" s="866"/>
      <c r="E2717" s="867"/>
      <c r="F2717" s="866"/>
      <c r="G2717" s="866"/>
      <c r="H2717" s="870" t="str">
        <f t="array" ref="H2717">IF(ISERROR(INDEX(גיליון3!$U$13:$X$27,MATCH('דיווח פרטני'!G2717,גיליון3!$T$13:$T$27,0),MATCH('דיווח פרטני'!C2717,גיליון3!$U$12:$X$12,0)))," ", INDEX(גיליון3!$U$13:$X$27,MATCH('דיווח פרטני'!G2717,גיליון3!$T$13:$T$27,0),MATCH('דיווח פרטני'!C2717,גיליון3!$U$12:$X$12,0)))</f>
        <v xml:space="preserve"> </v>
      </c>
      <c r="I2717" s="866"/>
      <c r="J2717" s="866"/>
      <c r="K2717" s="905"/>
    </row>
    <row r="2718" spans="1:11" ht="19" thickBot="1" x14ac:dyDescent="0.5">
      <c r="A2718" s="866"/>
      <c r="B2718" s="866"/>
      <c r="C2718" s="866"/>
      <c r="D2718" s="866"/>
      <c r="E2718" s="867"/>
      <c r="F2718" s="866"/>
      <c r="G2718" s="866"/>
      <c r="H2718" s="870" t="str">
        <f t="array" ref="H2718">IF(ISERROR(INDEX(גיליון3!$U$13:$X$27,MATCH('דיווח פרטני'!G2718,גיליון3!$T$13:$T$27,0),MATCH('דיווח פרטני'!C2718,גיליון3!$U$12:$X$12,0)))," ", INDEX(גיליון3!$U$13:$X$27,MATCH('דיווח פרטני'!G2718,גיליון3!$T$13:$T$27,0),MATCH('דיווח פרטני'!C2718,גיליון3!$U$12:$X$12,0)))</f>
        <v xml:space="preserve"> </v>
      </c>
      <c r="I2718" s="866"/>
      <c r="J2718" s="866"/>
      <c r="K2718" s="905"/>
    </row>
    <row r="2719" spans="1:11" ht="19" thickBot="1" x14ac:dyDescent="0.5">
      <c r="A2719" s="866"/>
      <c r="B2719" s="866"/>
      <c r="C2719" s="866"/>
      <c r="D2719" s="866"/>
      <c r="E2719" s="867"/>
      <c r="F2719" s="866"/>
      <c r="G2719" s="866"/>
      <c r="H2719" s="870" t="str">
        <f t="array" ref="H2719">IF(ISERROR(INDEX(גיליון3!$U$13:$X$27,MATCH('דיווח פרטני'!G2719,גיליון3!$T$13:$T$27,0),MATCH('דיווח פרטני'!C2719,גיליון3!$U$12:$X$12,0)))," ", INDEX(גיליון3!$U$13:$X$27,MATCH('דיווח פרטני'!G2719,גיליון3!$T$13:$T$27,0),MATCH('דיווח פרטני'!C2719,גיליון3!$U$12:$X$12,0)))</f>
        <v xml:space="preserve"> </v>
      </c>
      <c r="I2719" s="866"/>
      <c r="J2719" s="866"/>
      <c r="K2719" s="905"/>
    </row>
    <row r="2720" spans="1:11" ht="19" thickBot="1" x14ac:dyDescent="0.5">
      <c r="A2720" s="866"/>
      <c r="B2720" s="866"/>
      <c r="C2720" s="866"/>
      <c r="D2720" s="866"/>
      <c r="E2720" s="867"/>
      <c r="F2720" s="866"/>
      <c r="G2720" s="866"/>
      <c r="H2720" s="870" t="str">
        <f t="array" ref="H2720">IF(ISERROR(INDEX(גיליון3!$U$13:$X$27,MATCH('דיווח פרטני'!G2720,גיליון3!$T$13:$T$27,0),MATCH('דיווח פרטני'!C2720,גיליון3!$U$12:$X$12,0)))," ", INDEX(גיליון3!$U$13:$X$27,MATCH('דיווח פרטני'!G2720,גיליון3!$T$13:$T$27,0),MATCH('דיווח פרטני'!C2720,גיליון3!$U$12:$X$12,0)))</f>
        <v xml:space="preserve"> </v>
      </c>
      <c r="I2720" s="866"/>
      <c r="J2720" s="866"/>
      <c r="K2720" s="905"/>
    </row>
    <row r="2721" spans="1:11" ht="19" thickBot="1" x14ac:dyDescent="0.5">
      <c r="A2721" s="866"/>
      <c r="B2721" s="866"/>
      <c r="C2721" s="866"/>
      <c r="D2721" s="866"/>
      <c r="E2721" s="867"/>
      <c r="F2721" s="866"/>
      <c r="G2721" s="866"/>
      <c r="H2721" s="870" t="str">
        <f t="array" ref="H2721">IF(ISERROR(INDEX(גיליון3!$U$13:$X$27,MATCH('דיווח פרטני'!G2721,גיליון3!$T$13:$T$27,0),MATCH('דיווח פרטני'!C2721,גיליון3!$U$12:$X$12,0)))," ", INDEX(גיליון3!$U$13:$X$27,MATCH('דיווח פרטני'!G2721,גיליון3!$T$13:$T$27,0),MATCH('דיווח פרטני'!C2721,גיליון3!$U$12:$X$12,0)))</f>
        <v xml:space="preserve"> </v>
      </c>
      <c r="I2721" s="866"/>
      <c r="J2721" s="866"/>
      <c r="K2721" s="905"/>
    </row>
    <row r="2722" spans="1:11" ht="19" thickBot="1" x14ac:dyDescent="0.5">
      <c r="A2722" s="866"/>
      <c r="B2722" s="866"/>
      <c r="C2722" s="866"/>
      <c r="D2722" s="866"/>
      <c r="E2722" s="867"/>
      <c r="F2722" s="866"/>
      <c r="G2722" s="866"/>
      <c r="H2722" s="870" t="str">
        <f t="array" ref="H2722">IF(ISERROR(INDEX(גיליון3!$U$13:$X$27,MATCH('דיווח פרטני'!G2722,גיליון3!$T$13:$T$27,0),MATCH('דיווח פרטני'!C2722,גיליון3!$U$12:$X$12,0)))," ", INDEX(גיליון3!$U$13:$X$27,MATCH('דיווח פרטני'!G2722,גיליון3!$T$13:$T$27,0),MATCH('דיווח פרטני'!C2722,גיליון3!$U$12:$X$12,0)))</f>
        <v xml:space="preserve"> </v>
      </c>
      <c r="I2722" s="866"/>
      <c r="J2722" s="866"/>
      <c r="K2722" s="905"/>
    </row>
    <row r="2723" spans="1:11" ht="19" thickBot="1" x14ac:dyDescent="0.5">
      <c r="A2723" s="866"/>
      <c r="B2723" s="866"/>
      <c r="C2723" s="866"/>
      <c r="D2723" s="866"/>
      <c r="E2723" s="867"/>
      <c r="F2723" s="866"/>
      <c r="G2723" s="866"/>
      <c r="H2723" s="870" t="str">
        <f t="array" ref="H2723">IF(ISERROR(INDEX(גיליון3!$U$13:$X$27,MATCH('דיווח פרטני'!G2723,גיליון3!$T$13:$T$27,0),MATCH('דיווח פרטני'!C2723,גיליון3!$U$12:$X$12,0)))," ", INDEX(גיליון3!$U$13:$X$27,MATCH('דיווח פרטני'!G2723,גיליון3!$T$13:$T$27,0),MATCH('דיווח פרטני'!C2723,גיליון3!$U$12:$X$12,0)))</f>
        <v xml:space="preserve"> </v>
      </c>
      <c r="I2723" s="866"/>
      <c r="J2723" s="866"/>
      <c r="K2723" s="905"/>
    </row>
    <row r="2724" spans="1:11" ht="19" thickBot="1" x14ac:dyDescent="0.5">
      <c r="A2724" s="866"/>
      <c r="B2724" s="866"/>
      <c r="C2724" s="866"/>
      <c r="D2724" s="866"/>
      <c r="E2724" s="867"/>
      <c r="F2724" s="866"/>
      <c r="G2724" s="866"/>
      <c r="H2724" s="870" t="str">
        <f t="array" ref="H2724">IF(ISERROR(INDEX(גיליון3!$U$13:$X$27,MATCH('דיווח פרטני'!G2724,גיליון3!$T$13:$T$27,0),MATCH('דיווח פרטני'!C2724,גיליון3!$U$12:$X$12,0)))," ", INDEX(גיליון3!$U$13:$X$27,MATCH('דיווח פרטני'!G2724,גיליון3!$T$13:$T$27,0),MATCH('דיווח פרטני'!C2724,גיליון3!$U$12:$X$12,0)))</f>
        <v xml:space="preserve"> </v>
      </c>
      <c r="I2724" s="866"/>
      <c r="J2724" s="866"/>
      <c r="K2724" s="905"/>
    </row>
    <row r="2725" spans="1:11" ht="19" thickBot="1" x14ac:dyDescent="0.5">
      <c r="A2725" s="866"/>
      <c r="B2725" s="866"/>
      <c r="C2725" s="866"/>
      <c r="D2725" s="866"/>
      <c r="E2725" s="867"/>
      <c r="F2725" s="866"/>
      <c r="G2725" s="866"/>
      <c r="H2725" s="870" t="str">
        <f t="array" ref="H2725">IF(ISERROR(INDEX(גיליון3!$U$13:$X$27,MATCH('דיווח פרטני'!G2725,גיליון3!$T$13:$T$27,0),MATCH('דיווח פרטני'!C2725,גיליון3!$U$12:$X$12,0)))," ", INDEX(גיליון3!$U$13:$X$27,MATCH('דיווח פרטני'!G2725,גיליון3!$T$13:$T$27,0),MATCH('דיווח פרטני'!C2725,גיליון3!$U$12:$X$12,0)))</f>
        <v xml:space="preserve"> </v>
      </c>
      <c r="I2725" s="866"/>
      <c r="J2725" s="866"/>
      <c r="K2725" s="905"/>
    </row>
    <row r="2726" spans="1:11" ht="19" thickBot="1" x14ac:dyDescent="0.5">
      <c r="A2726" s="866"/>
      <c r="B2726" s="866"/>
      <c r="C2726" s="866"/>
      <c r="D2726" s="866"/>
      <c r="E2726" s="867"/>
      <c r="F2726" s="866"/>
      <c r="G2726" s="866"/>
      <c r="H2726" s="870" t="str">
        <f t="array" ref="H2726">IF(ISERROR(INDEX(גיליון3!$U$13:$X$27,MATCH('דיווח פרטני'!G2726,גיליון3!$T$13:$T$27,0),MATCH('דיווח פרטני'!C2726,גיליון3!$U$12:$X$12,0)))," ", INDEX(גיליון3!$U$13:$X$27,MATCH('דיווח פרטני'!G2726,גיליון3!$T$13:$T$27,0),MATCH('דיווח פרטני'!C2726,גיליון3!$U$12:$X$12,0)))</f>
        <v xml:space="preserve"> </v>
      </c>
      <c r="I2726" s="866"/>
      <c r="J2726" s="866"/>
      <c r="K2726" s="905"/>
    </row>
    <row r="2727" spans="1:11" ht="19" thickBot="1" x14ac:dyDescent="0.5">
      <c r="A2727" s="866"/>
      <c r="B2727" s="866"/>
      <c r="C2727" s="866"/>
      <c r="D2727" s="866"/>
      <c r="E2727" s="867"/>
      <c r="F2727" s="866"/>
      <c r="G2727" s="866"/>
      <c r="H2727" s="870" t="str">
        <f t="array" ref="H2727">IF(ISERROR(INDEX(גיליון3!$U$13:$X$27,MATCH('דיווח פרטני'!G2727,גיליון3!$T$13:$T$27,0),MATCH('דיווח פרטני'!C2727,גיליון3!$U$12:$X$12,0)))," ", INDEX(גיליון3!$U$13:$X$27,MATCH('דיווח פרטני'!G2727,גיליון3!$T$13:$T$27,0),MATCH('דיווח פרטני'!C2727,גיליון3!$U$12:$X$12,0)))</f>
        <v xml:space="preserve"> </v>
      </c>
      <c r="I2727" s="866"/>
      <c r="J2727" s="866"/>
      <c r="K2727" s="905"/>
    </row>
    <row r="2728" spans="1:11" ht="19" thickBot="1" x14ac:dyDescent="0.5">
      <c r="A2728" s="866"/>
      <c r="B2728" s="866"/>
      <c r="C2728" s="866"/>
      <c r="D2728" s="866"/>
      <c r="E2728" s="867"/>
      <c r="F2728" s="866"/>
      <c r="G2728" s="866"/>
      <c r="H2728" s="870" t="str">
        <f t="array" ref="H2728">IF(ISERROR(INDEX(גיליון3!$U$13:$X$27,MATCH('דיווח פרטני'!G2728,גיליון3!$T$13:$T$27,0),MATCH('דיווח פרטני'!C2728,גיליון3!$U$12:$X$12,0)))," ", INDEX(גיליון3!$U$13:$X$27,MATCH('דיווח פרטני'!G2728,גיליון3!$T$13:$T$27,0),MATCH('דיווח פרטני'!C2728,גיליון3!$U$12:$X$12,0)))</f>
        <v xml:space="preserve"> </v>
      </c>
      <c r="I2728" s="866"/>
      <c r="J2728" s="866"/>
      <c r="K2728" s="905"/>
    </row>
    <row r="2729" spans="1:11" ht="19" thickBot="1" x14ac:dyDescent="0.5">
      <c r="A2729" s="866"/>
      <c r="B2729" s="866"/>
      <c r="C2729" s="866"/>
      <c r="D2729" s="866"/>
      <c r="E2729" s="867"/>
      <c r="F2729" s="866"/>
      <c r="G2729" s="866"/>
      <c r="H2729" s="870" t="str">
        <f t="array" ref="H2729">IF(ISERROR(INDEX(גיליון3!$U$13:$X$27,MATCH('דיווח פרטני'!G2729,גיליון3!$T$13:$T$27,0),MATCH('דיווח פרטני'!C2729,גיליון3!$U$12:$X$12,0)))," ", INDEX(גיליון3!$U$13:$X$27,MATCH('דיווח פרטני'!G2729,גיליון3!$T$13:$T$27,0),MATCH('דיווח פרטני'!C2729,גיליון3!$U$12:$X$12,0)))</f>
        <v xml:space="preserve"> </v>
      </c>
      <c r="I2729" s="866"/>
      <c r="J2729" s="866"/>
      <c r="K2729" s="905"/>
    </row>
    <row r="2730" spans="1:11" ht="19" thickBot="1" x14ac:dyDescent="0.5">
      <c r="A2730" s="866"/>
      <c r="B2730" s="866"/>
      <c r="C2730" s="866"/>
      <c r="D2730" s="866"/>
      <c r="E2730" s="867"/>
      <c r="F2730" s="866"/>
      <c r="G2730" s="866"/>
      <c r="H2730" s="870" t="str">
        <f t="array" ref="H2730">IF(ISERROR(INDEX(גיליון3!$U$13:$X$27,MATCH('דיווח פרטני'!G2730,גיליון3!$T$13:$T$27,0),MATCH('דיווח פרטני'!C2730,גיליון3!$U$12:$X$12,0)))," ", INDEX(גיליון3!$U$13:$X$27,MATCH('דיווח פרטני'!G2730,גיליון3!$T$13:$T$27,0),MATCH('דיווח פרטני'!C2730,גיליון3!$U$12:$X$12,0)))</f>
        <v xml:space="preserve"> </v>
      </c>
      <c r="I2730" s="866"/>
      <c r="J2730" s="866"/>
      <c r="K2730" s="905"/>
    </row>
    <row r="2731" spans="1:11" ht="19" thickBot="1" x14ac:dyDescent="0.5">
      <c r="A2731" s="866"/>
      <c r="B2731" s="866"/>
      <c r="C2731" s="866"/>
      <c r="D2731" s="866"/>
      <c r="E2731" s="867"/>
      <c r="F2731" s="866"/>
      <c r="G2731" s="866"/>
      <c r="H2731" s="870" t="str">
        <f t="array" ref="H2731">IF(ISERROR(INDEX(גיליון3!$U$13:$X$27,MATCH('דיווח פרטני'!G2731,גיליון3!$T$13:$T$27,0),MATCH('דיווח פרטני'!C2731,גיליון3!$U$12:$X$12,0)))," ", INDEX(גיליון3!$U$13:$X$27,MATCH('דיווח פרטני'!G2731,גיליון3!$T$13:$T$27,0),MATCH('דיווח פרטני'!C2731,גיליון3!$U$12:$X$12,0)))</f>
        <v xml:space="preserve"> </v>
      </c>
      <c r="I2731" s="866"/>
      <c r="J2731" s="866"/>
      <c r="K2731" s="905"/>
    </row>
    <row r="2732" spans="1:11" ht="19" thickBot="1" x14ac:dyDescent="0.5">
      <c r="A2732" s="866"/>
      <c r="B2732" s="866"/>
      <c r="C2732" s="866"/>
      <c r="D2732" s="866"/>
      <c r="E2732" s="867"/>
      <c r="F2732" s="866"/>
      <c r="G2732" s="866"/>
      <c r="H2732" s="870" t="str">
        <f t="array" ref="H2732">IF(ISERROR(INDEX(גיליון3!$U$13:$X$27,MATCH('דיווח פרטני'!G2732,גיליון3!$T$13:$T$27,0),MATCH('דיווח פרטני'!C2732,גיליון3!$U$12:$X$12,0)))," ", INDEX(גיליון3!$U$13:$X$27,MATCH('דיווח פרטני'!G2732,גיליון3!$T$13:$T$27,0),MATCH('דיווח פרטני'!C2732,גיליון3!$U$12:$X$12,0)))</f>
        <v xml:space="preserve"> </v>
      </c>
      <c r="I2732" s="866"/>
      <c r="J2732" s="866"/>
      <c r="K2732" s="905"/>
    </row>
    <row r="2733" spans="1:11" ht="19" thickBot="1" x14ac:dyDescent="0.5">
      <c r="A2733" s="866"/>
      <c r="B2733" s="866"/>
      <c r="C2733" s="866"/>
      <c r="D2733" s="866"/>
      <c r="E2733" s="867"/>
      <c r="F2733" s="866"/>
      <c r="G2733" s="866"/>
      <c r="H2733" s="870" t="str">
        <f t="array" ref="H2733">IF(ISERROR(INDEX(גיליון3!$U$13:$X$27,MATCH('דיווח פרטני'!G2733,גיליון3!$T$13:$T$27,0),MATCH('דיווח פרטני'!C2733,גיליון3!$U$12:$X$12,0)))," ", INDEX(גיליון3!$U$13:$X$27,MATCH('דיווח פרטני'!G2733,גיליון3!$T$13:$T$27,0),MATCH('דיווח פרטני'!C2733,גיליון3!$U$12:$X$12,0)))</f>
        <v xml:space="preserve"> </v>
      </c>
      <c r="I2733" s="866"/>
      <c r="J2733" s="866"/>
      <c r="K2733" s="905"/>
    </row>
    <row r="2734" spans="1:11" ht="19" thickBot="1" x14ac:dyDescent="0.5">
      <c r="A2734" s="866"/>
      <c r="B2734" s="866"/>
      <c r="C2734" s="866"/>
      <c r="D2734" s="866"/>
      <c r="E2734" s="867"/>
      <c r="F2734" s="866"/>
      <c r="G2734" s="866"/>
      <c r="H2734" s="870" t="str">
        <f t="array" ref="H2734">IF(ISERROR(INDEX(גיליון3!$U$13:$X$27,MATCH('דיווח פרטני'!G2734,גיליון3!$T$13:$T$27,0),MATCH('דיווח פרטני'!C2734,גיליון3!$U$12:$X$12,0)))," ", INDEX(גיליון3!$U$13:$X$27,MATCH('דיווח פרטני'!G2734,גיליון3!$T$13:$T$27,0),MATCH('דיווח פרטני'!C2734,גיליון3!$U$12:$X$12,0)))</f>
        <v xml:space="preserve"> </v>
      </c>
      <c r="I2734" s="866"/>
      <c r="J2734" s="866"/>
      <c r="K2734" s="905"/>
    </row>
    <row r="2735" spans="1:11" ht="19" thickBot="1" x14ac:dyDescent="0.5">
      <c r="A2735" s="866"/>
      <c r="B2735" s="866"/>
      <c r="C2735" s="866"/>
      <c r="D2735" s="866"/>
      <c r="E2735" s="867"/>
      <c r="F2735" s="866"/>
      <c r="G2735" s="866"/>
      <c r="H2735" s="870" t="str">
        <f t="array" ref="H2735">IF(ISERROR(INDEX(גיליון3!$U$13:$X$27,MATCH('דיווח פרטני'!G2735,גיליון3!$T$13:$T$27,0),MATCH('דיווח פרטני'!C2735,גיליון3!$U$12:$X$12,0)))," ", INDEX(גיליון3!$U$13:$X$27,MATCH('דיווח פרטני'!G2735,גיליון3!$T$13:$T$27,0),MATCH('דיווח פרטני'!C2735,גיליון3!$U$12:$X$12,0)))</f>
        <v xml:space="preserve"> </v>
      </c>
      <c r="I2735" s="866"/>
      <c r="J2735" s="866"/>
      <c r="K2735" s="905"/>
    </row>
    <row r="2736" spans="1:11" ht="19" thickBot="1" x14ac:dyDescent="0.5">
      <c r="A2736" s="866"/>
      <c r="B2736" s="866"/>
      <c r="C2736" s="866"/>
      <c r="D2736" s="866"/>
      <c r="E2736" s="867"/>
      <c r="F2736" s="866"/>
      <c r="G2736" s="866"/>
      <c r="H2736" s="870" t="str">
        <f t="array" ref="H2736">IF(ISERROR(INDEX(גיליון3!$U$13:$X$27,MATCH('דיווח פרטני'!G2736,גיליון3!$T$13:$T$27,0),MATCH('דיווח פרטני'!C2736,גיליון3!$U$12:$X$12,0)))," ", INDEX(גיליון3!$U$13:$X$27,MATCH('דיווח פרטני'!G2736,גיליון3!$T$13:$T$27,0),MATCH('דיווח פרטני'!C2736,גיליון3!$U$12:$X$12,0)))</f>
        <v xml:space="preserve"> </v>
      </c>
      <c r="I2736" s="866"/>
      <c r="J2736" s="866"/>
      <c r="K2736" s="905"/>
    </row>
    <row r="2737" spans="1:11" ht="19" thickBot="1" x14ac:dyDescent="0.5">
      <c r="A2737" s="866"/>
      <c r="B2737" s="866"/>
      <c r="C2737" s="866"/>
      <c r="D2737" s="866"/>
      <c r="E2737" s="867"/>
      <c r="F2737" s="866"/>
      <c r="G2737" s="866"/>
      <c r="H2737" s="870" t="str">
        <f t="array" ref="H2737">IF(ISERROR(INDEX(גיליון3!$U$13:$X$27,MATCH('דיווח פרטני'!G2737,גיליון3!$T$13:$T$27,0),MATCH('דיווח פרטני'!C2737,גיליון3!$U$12:$X$12,0)))," ", INDEX(גיליון3!$U$13:$X$27,MATCH('דיווח פרטני'!G2737,גיליון3!$T$13:$T$27,0),MATCH('דיווח פרטני'!C2737,גיליון3!$U$12:$X$12,0)))</f>
        <v xml:space="preserve"> </v>
      </c>
      <c r="I2737" s="866"/>
      <c r="J2737" s="866"/>
      <c r="K2737" s="905"/>
    </row>
    <row r="2738" spans="1:11" ht="19" thickBot="1" x14ac:dyDescent="0.5">
      <c r="A2738" s="866"/>
      <c r="B2738" s="866"/>
      <c r="C2738" s="866"/>
      <c r="D2738" s="866"/>
      <c r="E2738" s="867"/>
      <c r="F2738" s="866"/>
      <c r="G2738" s="866"/>
      <c r="H2738" s="870" t="str">
        <f t="array" ref="H2738">IF(ISERROR(INDEX(גיליון3!$U$13:$X$27,MATCH('דיווח פרטני'!G2738,גיליון3!$T$13:$T$27,0),MATCH('דיווח פרטני'!C2738,גיליון3!$U$12:$X$12,0)))," ", INDEX(גיליון3!$U$13:$X$27,MATCH('דיווח פרטני'!G2738,גיליון3!$T$13:$T$27,0),MATCH('דיווח פרטני'!C2738,גיליון3!$U$12:$X$12,0)))</f>
        <v xml:space="preserve"> </v>
      </c>
      <c r="I2738" s="866"/>
      <c r="J2738" s="866"/>
      <c r="K2738" s="905"/>
    </row>
    <row r="2739" spans="1:11" ht="19" thickBot="1" x14ac:dyDescent="0.5">
      <c r="A2739" s="866"/>
      <c r="B2739" s="866"/>
      <c r="C2739" s="866"/>
      <c r="D2739" s="866"/>
      <c r="E2739" s="867"/>
      <c r="F2739" s="866"/>
      <c r="G2739" s="866"/>
      <c r="H2739" s="870" t="str">
        <f t="array" ref="H2739">IF(ISERROR(INDEX(גיליון3!$U$13:$X$27,MATCH('דיווח פרטני'!G2739,גיליון3!$T$13:$T$27,0),MATCH('דיווח פרטני'!C2739,גיליון3!$U$12:$X$12,0)))," ", INDEX(גיליון3!$U$13:$X$27,MATCH('דיווח פרטני'!G2739,גיליון3!$T$13:$T$27,0),MATCH('דיווח פרטני'!C2739,גיליון3!$U$12:$X$12,0)))</f>
        <v xml:space="preserve"> </v>
      </c>
      <c r="I2739" s="866"/>
      <c r="J2739" s="866"/>
      <c r="K2739" s="905"/>
    </row>
    <row r="2740" spans="1:11" ht="19" thickBot="1" x14ac:dyDescent="0.5">
      <c r="A2740" s="866"/>
      <c r="B2740" s="866"/>
      <c r="C2740" s="866"/>
      <c r="D2740" s="866"/>
      <c r="E2740" s="867"/>
      <c r="F2740" s="866"/>
      <c r="G2740" s="866"/>
      <c r="H2740" s="870" t="str">
        <f t="array" ref="H2740">IF(ISERROR(INDEX(גיליון3!$U$13:$X$27,MATCH('דיווח פרטני'!G2740,גיליון3!$T$13:$T$27,0),MATCH('דיווח פרטני'!C2740,גיליון3!$U$12:$X$12,0)))," ", INDEX(גיליון3!$U$13:$X$27,MATCH('דיווח פרטני'!G2740,גיליון3!$T$13:$T$27,0),MATCH('דיווח פרטני'!C2740,גיליון3!$U$12:$X$12,0)))</f>
        <v xml:space="preserve"> </v>
      </c>
      <c r="I2740" s="866"/>
      <c r="J2740" s="866"/>
      <c r="K2740" s="905"/>
    </row>
    <row r="2741" spans="1:11" ht="19" thickBot="1" x14ac:dyDescent="0.5">
      <c r="A2741" s="866"/>
      <c r="B2741" s="866"/>
      <c r="C2741" s="866"/>
      <c r="D2741" s="866"/>
      <c r="E2741" s="867"/>
      <c r="F2741" s="866"/>
      <c r="G2741" s="866"/>
      <c r="H2741" s="870" t="str">
        <f t="array" ref="H2741">IF(ISERROR(INDEX(גיליון3!$U$13:$X$27,MATCH('דיווח פרטני'!G2741,גיליון3!$T$13:$T$27,0),MATCH('דיווח פרטני'!C2741,גיליון3!$U$12:$X$12,0)))," ", INDEX(גיליון3!$U$13:$X$27,MATCH('דיווח פרטני'!G2741,גיליון3!$T$13:$T$27,0),MATCH('דיווח פרטני'!C2741,גיליון3!$U$12:$X$12,0)))</f>
        <v xml:space="preserve"> </v>
      </c>
      <c r="I2741" s="866"/>
      <c r="J2741" s="866"/>
      <c r="K2741" s="905"/>
    </row>
    <row r="2742" spans="1:11" ht="19" thickBot="1" x14ac:dyDescent="0.5">
      <c r="A2742" s="866"/>
      <c r="B2742" s="866"/>
      <c r="C2742" s="866"/>
      <c r="D2742" s="866"/>
      <c r="E2742" s="867"/>
      <c r="F2742" s="866"/>
      <c r="G2742" s="866"/>
      <c r="H2742" s="870" t="str">
        <f t="array" ref="H2742">IF(ISERROR(INDEX(גיליון3!$U$13:$X$27,MATCH('דיווח פרטני'!G2742,גיליון3!$T$13:$T$27,0),MATCH('דיווח פרטני'!C2742,גיליון3!$U$12:$X$12,0)))," ", INDEX(גיליון3!$U$13:$X$27,MATCH('דיווח פרטני'!G2742,גיליון3!$T$13:$T$27,0),MATCH('דיווח פרטני'!C2742,גיליון3!$U$12:$X$12,0)))</f>
        <v xml:space="preserve"> </v>
      </c>
      <c r="I2742" s="866"/>
      <c r="J2742" s="866"/>
      <c r="K2742" s="905"/>
    </row>
    <row r="2743" spans="1:11" ht="19" thickBot="1" x14ac:dyDescent="0.5">
      <c r="A2743" s="866"/>
      <c r="B2743" s="866"/>
      <c r="C2743" s="866"/>
      <c r="D2743" s="866"/>
      <c r="E2743" s="867"/>
      <c r="F2743" s="866"/>
      <c r="G2743" s="866"/>
      <c r="H2743" s="870" t="str">
        <f t="array" ref="H2743">IF(ISERROR(INDEX(גיליון3!$U$13:$X$27,MATCH('דיווח פרטני'!G2743,גיליון3!$T$13:$T$27,0),MATCH('דיווח פרטני'!C2743,גיליון3!$U$12:$X$12,0)))," ", INDEX(גיליון3!$U$13:$X$27,MATCH('דיווח פרטני'!G2743,גיליון3!$T$13:$T$27,0),MATCH('דיווח פרטני'!C2743,גיליון3!$U$12:$X$12,0)))</f>
        <v xml:space="preserve"> </v>
      </c>
      <c r="I2743" s="866"/>
      <c r="J2743" s="866"/>
      <c r="K2743" s="905"/>
    </row>
    <row r="2744" spans="1:11" ht="19" thickBot="1" x14ac:dyDescent="0.5">
      <c r="A2744" s="866"/>
      <c r="B2744" s="866"/>
      <c r="C2744" s="866"/>
      <c r="D2744" s="866"/>
      <c r="E2744" s="867"/>
      <c r="F2744" s="866"/>
      <c r="G2744" s="866"/>
      <c r="H2744" s="870" t="str">
        <f t="array" ref="H2744">IF(ISERROR(INDEX(גיליון3!$U$13:$X$27,MATCH('דיווח פרטני'!G2744,גיליון3!$T$13:$T$27,0),MATCH('דיווח פרטני'!C2744,גיליון3!$U$12:$X$12,0)))," ", INDEX(גיליון3!$U$13:$X$27,MATCH('דיווח פרטני'!G2744,גיליון3!$T$13:$T$27,0),MATCH('דיווח פרטני'!C2744,גיליון3!$U$12:$X$12,0)))</f>
        <v xml:space="preserve"> </v>
      </c>
      <c r="I2744" s="866"/>
      <c r="J2744" s="866"/>
      <c r="K2744" s="905"/>
    </row>
    <row r="2745" spans="1:11" ht="19" thickBot="1" x14ac:dyDescent="0.5">
      <c r="A2745" s="866"/>
      <c r="B2745" s="866"/>
      <c r="C2745" s="866"/>
      <c r="D2745" s="866"/>
      <c r="E2745" s="867"/>
      <c r="F2745" s="866"/>
      <c r="G2745" s="866"/>
      <c r="H2745" s="870" t="str">
        <f t="array" ref="H2745">IF(ISERROR(INDEX(גיליון3!$U$13:$X$27,MATCH('דיווח פרטני'!G2745,גיליון3!$T$13:$T$27,0),MATCH('דיווח פרטני'!C2745,גיליון3!$U$12:$X$12,0)))," ", INDEX(גיליון3!$U$13:$X$27,MATCH('דיווח פרטני'!G2745,גיליון3!$T$13:$T$27,0),MATCH('דיווח פרטני'!C2745,גיליון3!$U$12:$X$12,0)))</f>
        <v xml:space="preserve"> </v>
      </c>
      <c r="I2745" s="866"/>
      <c r="J2745" s="866"/>
      <c r="K2745" s="905"/>
    </row>
    <row r="2746" spans="1:11" ht="19" thickBot="1" x14ac:dyDescent="0.5">
      <c r="A2746" s="866"/>
      <c r="B2746" s="866"/>
      <c r="C2746" s="866"/>
      <c r="D2746" s="866"/>
      <c r="E2746" s="867"/>
      <c r="F2746" s="866"/>
      <c r="G2746" s="866"/>
      <c r="H2746" s="870" t="str">
        <f t="array" ref="H2746">IF(ISERROR(INDEX(גיליון3!$U$13:$X$27,MATCH('דיווח פרטני'!G2746,גיליון3!$T$13:$T$27,0),MATCH('דיווח פרטני'!C2746,גיליון3!$U$12:$X$12,0)))," ", INDEX(גיליון3!$U$13:$X$27,MATCH('דיווח פרטני'!G2746,גיליון3!$T$13:$T$27,0),MATCH('דיווח פרטני'!C2746,גיליון3!$U$12:$X$12,0)))</f>
        <v xml:space="preserve"> </v>
      </c>
      <c r="I2746" s="866"/>
      <c r="J2746" s="866"/>
      <c r="K2746" s="905"/>
    </row>
    <row r="2747" spans="1:11" ht="19" thickBot="1" x14ac:dyDescent="0.5">
      <c r="A2747" s="866"/>
      <c r="B2747" s="866"/>
      <c r="C2747" s="866"/>
      <c r="D2747" s="866"/>
      <c r="E2747" s="867"/>
      <c r="F2747" s="866"/>
      <c r="G2747" s="866"/>
      <c r="H2747" s="870" t="str">
        <f t="array" ref="H2747">IF(ISERROR(INDEX(גיליון3!$U$13:$X$27,MATCH('דיווח פרטני'!G2747,גיליון3!$T$13:$T$27,0),MATCH('דיווח פרטני'!C2747,גיליון3!$U$12:$X$12,0)))," ", INDEX(גיליון3!$U$13:$X$27,MATCH('דיווח פרטני'!G2747,גיליון3!$T$13:$T$27,0),MATCH('דיווח פרטני'!C2747,גיליון3!$U$12:$X$12,0)))</f>
        <v xml:space="preserve"> </v>
      </c>
      <c r="I2747" s="866"/>
      <c r="J2747" s="866"/>
      <c r="K2747" s="905"/>
    </row>
    <row r="2748" spans="1:11" ht="19" thickBot="1" x14ac:dyDescent="0.5">
      <c r="A2748" s="866"/>
      <c r="B2748" s="866"/>
      <c r="C2748" s="866"/>
      <c r="D2748" s="866"/>
      <c r="E2748" s="867"/>
      <c r="F2748" s="866"/>
      <c r="G2748" s="866"/>
      <c r="H2748" s="870" t="str">
        <f t="array" ref="H2748">IF(ISERROR(INDEX(גיליון3!$U$13:$X$27,MATCH('דיווח פרטני'!G2748,גיליון3!$T$13:$T$27,0),MATCH('דיווח פרטני'!C2748,גיליון3!$U$12:$X$12,0)))," ", INDEX(גיליון3!$U$13:$X$27,MATCH('דיווח פרטני'!G2748,גיליון3!$T$13:$T$27,0),MATCH('דיווח פרטני'!C2748,גיליון3!$U$12:$X$12,0)))</f>
        <v xml:space="preserve"> </v>
      </c>
      <c r="I2748" s="866"/>
      <c r="J2748" s="866"/>
      <c r="K2748" s="905"/>
    </row>
    <row r="2749" spans="1:11" ht="19" thickBot="1" x14ac:dyDescent="0.5">
      <c r="A2749" s="866"/>
      <c r="B2749" s="866"/>
      <c r="C2749" s="866"/>
      <c r="D2749" s="866"/>
      <c r="E2749" s="867"/>
      <c r="F2749" s="866"/>
      <c r="G2749" s="866"/>
      <c r="H2749" s="870" t="str">
        <f t="array" ref="H2749">IF(ISERROR(INDEX(גיליון3!$U$13:$X$27,MATCH('דיווח פרטני'!G2749,גיליון3!$T$13:$T$27,0),MATCH('דיווח פרטני'!C2749,גיליון3!$U$12:$X$12,0)))," ", INDEX(גיליון3!$U$13:$X$27,MATCH('דיווח פרטני'!G2749,גיליון3!$T$13:$T$27,0),MATCH('דיווח פרטני'!C2749,גיליון3!$U$12:$X$12,0)))</f>
        <v xml:space="preserve"> </v>
      </c>
      <c r="I2749" s="866"/>
      <c r="J2749" s="866"/>
      <c r="K2749" s="905"/>
    </row>
    <row r="2750" spans="1:11" ht="19" thickBot="1" x14ac:dyDescent="0.5">
      <c r="A2750" s="866"/>
      <c r="B2750" s="866"/>
      <c r="C2750" s="866"/>
      <c r="D2750" s="866"/>
      <c r="E2750" s="867"/>
      <c r="F2750" s="866"/>
      <c r="G2750" s="866"/>
      <c r="H2750" s="870" t="str">
        <f t="array" ref="H2750">IF(ISERROR(INDEX(גיליון3!$U$13:$X$27,MATCH('דיווח פרטני'!G2750,גיליון3!$T$13:$T$27,0),MATCH('דיווח פרטני'!C2750,גיליון3!$U$12:$X$12,0)))," ", INDEX(גיליון3!$U$13:$X$27,MATCH('דיווח פרטני'!G2750,גיליון3!$T$13:$T$27,0),MATCH('דיווח פרטני'!C2750,גיליון3!$U$12:$X$12,0)))</f>
        <v xml:space="preserve"> </v>
      </c>
      <c r="I2750" s="866"/>
      <c r="J2750" s="866"/>
      <c r="K2750" s="905"/>
    </row>
    <row r="2751" spans="1:11" ht="19" thickBot="1" x14ac:dyDescent="0.5">
      <c r="A2751" s="866"/>
      <c r="B2751" s="866"/>
      <c r="C2751" s="866"/>
      <c r="D2751" s="866"/>
      <c r="E2751" s="867"/>
      <c r="F2751" s="866"/>
      <c r="G2751" s="866"/>
      <c r="H2751" s="870" t="str">
        <f t="array" ref="H2751">IF(ISERROR(INDEX(גיליון3!$U$13:$X$27,MATCH('דיווח פרטני'!G2751,גיליון3!$T$13:$T$27,0),MATCH('דיווח פרטני'!C2751,גיליון3!$U$12:$X$12,0)))," ", INDEX(גיליון3!$U$13:$X$27,MATCH('דיווח פרטני'!G2751,גיליון3!$T$13:$T$27,0),MATCH('דיווח פרטני'!C2751,גיליון3!$U$12:$X$12,0)))</f>
        <v xml:space="preserve"> </v>
      </c>
      <c r="I2751" s="866"/>
      <c r="J2751" s="866"/>
      <c r="K2751" s="905"/>
    </row>
    <row r="2752" spans="1:11" ht="19" thickBot="1" x14ac:dyDescent="0.5">
      <c r="A2752" s="866"/>
      <c r="B2752" s="866"/>
      <c r="C2752" s="866"/>
      <c r="D2752" s="866"/>
      <c r="E2752" s="867"/>
      <c r="F2752" s="866"/>
      <c r="G2752" s="866"/>
      <c r="H2752" s="870" t="str">
        <f t="array" ref="H2752">IF(ISERROR(INDEX(גיליון3!$U$13:$X$27,MATCH('דיווח פרטני'!G2752,גיליון3!$T$13:$T$27,0),MATCH('דיווח פרטני'!C2752,גיליון3!$U$12:$X$12,0)))," ", INDEX(גיליון3!$U$13:$X$27,MATCH('דיווח פרטני'!G2752,גיליון3!$T$13:$T$27,0),MATCH('דיווח פרטני'!C2752,גיליון3!$U$12:$X$12,0)))</f>
        <v xml:space="preserve"> </v>
      </c>
      <c r="I2752" s="866"/>
      <c r="J2752" s="866"/>
      <c r="K2752" s="905"/>
    </row>
    <row r="2753" spans="1:11" ht="19" thickBot="1" x14ac:dyDescent="0.5">
      <c r="A2753" s="866"/>
      <c r="B2753" s="866"/>
      <c r="C2753" s="866"/>
      <c r="D2753" s="866"/>
      <c r="E2753" s="867"/>
      <c r="F2753" s="866"/>
      <c r="G2753" s="866"/>
      <c r="H2753" s="870" t="str">
        <f t="array" ref="H2753">IF(ISERROR(INDEX(גיליון3!$U$13:$X$27,MATCH('דיווח פרטני'!G2753,גיליון3!$T$13:$T$27,0),MATCH('דיווח פרטני'!C2753,גיליון3!$U$12:$X$12,0)))," ", INDEX(גיליון3!$U$13:$X$27,MATCH('דיווח פרטני'!G2753,גיליון3!$T$13:$T$27,0),MATCH('דיווח פרטני'!C2753,גיליון3!$U$12:$X$12,0)))</f>
        <v xml:space="preserve"> </v>
      </c>
      <c r="I2753" s="866"/>
      <c r="J2753" s="866"/>
      <c r="K2753" s="905"/>
    </row>
    <row r="2754" spans="1:11" ht="19" thickBot="1" x14ac:dyDescent="0.5">
      <c r="A2754" s="866"/>
      <c r="B2754" s="866"/>
      <c r="C2754" s="866"/>
      <c r="D2754" s="866"/>
      <c r="E2754" s="867"/>
      <c r="F2754" s="866"/>
      <c r="G2754" s="866"/>
      <c r="H2754" s="870" t="str">
        <f t="array" ref="H2754">IF(ISERROR(INDEX(גיליון3!$U$13:$X$27,MATCH('דיווח פרטני'!G2754,גיליון3!$T$13:$T$27,0),MATCH('דיווח פרטני'!C2754,גיליון3!$U$12:$X$12,0)))," ", INDEX(גיליון3!$U$13:$X$27,MATCH('דיווח פרטני'!G2754,גיליון3!$T$13:$T$27,0),MATCH('דיווח פרטני'!C2754,גיליון3!$U$12:$X$12,0)))</f>
        <v xml:space="preserve"> </v>
      </c>
      <c r="I2754" s="866"/>
      <c r="J2754" s="866"/>
      <c r="K2754" s="905"/>
    </row>
    <row r="2755" spans="1:11" ht="19" thickBot="1" x14ac:dyDescent="0.5">
      <c r="A2755" s="866"/>
      <c r="B2755" s="866"/>
      <c r="C2755" s="866"/>
      <c r="D2755" s="866"/>
      <c r="E2755" s="867"/>
      <c r="F2755" s="866"/>
      <c r="G2755" s="866"/>
      <c r="H2755" s="870" t="str">
        <f t="array" ref="H2755">IF(ISERROR(INDEX(גיליון3!$U$13:$X$27,MATCH('דיווח פרטני'!G2755,גיליון3!$T$13:$T$27,0),MATCH('דיווח פרטני'!C2755,גיליון3!$U$12:$X$12,0)))," ", INDEX(גיליון3!$U$13:$X$27,MATCH('דיווח פרטני'!G2755,גיליון3!$T$13:$T$27,0),MATCH('דיווח פרטני'!C2755,גיליון3!$U$12:$X$12,0)))</f>
        <v xml:space="preserve"> </v>
      </c>
      <c r="I2755" s="866"/>
      <c r="J2755" s="866"/>
      <c r="K2755" s="905"/>
    </row>
    <row r="2756" spans="1:11" ht="19" thickBot="1" x14ac:dyDescent="0.5">
      <c r="A2756" s="866"/>
      <c r="B2756" s="866"/>
      <c r="C2756" s="866"/>
      <c r="D2756" s="866"/>
      <c r="E2756" s="867"/>
      <c r="F2756" s="866"/>
      <c r="G2756" s="866"/>
      <c r="H2756" s="870" t="str">
        <f t="array" ref="H2756">IF(ISERROR(INDEX(גיליון3!$U$13:$X$27,MATCH('דיווח פרטני'!G2756,גיליון3!$T$13:$T$27,0),MATCH('דיווח פרטני'!C2756,גיליון3!$U$12:$X$12,0)))," ", INDEX(גיליון3!$U$13:$X$27,MATCH('דיווח פרטני'!G2756,גיליון3!$T$13:$T$27,0),MATCH('דיווח פרטני'!C2756,גיליון3!$U$12:$X$12,0)))</f>
        <v xml:space="preserve"> </v>
      </c>
      <c r="I2756" s="866"/>
      <c r="J2756" s="866"/>
      <c r="K2756" s="905"/>
    </row>
    <row r="2757" spans="1:11" ht="19" thickBot="1" x14ac:dyDescent="0.5">
      <c r="A2757" s="866"/>
      <c r="B2757" s="866"/>
      <c r="C2757" s="866"/>
      <c r="D2757" s="866"/>
      <c r="E2757" s="867"/>
      <c r="F2757" s="866"/>
      <c r="G2757" s="866"/>
      <c r="H2757" s="870" t="str">
        <f t="array" ref="H2757">IF(ISERROR(INDEX(גיליון3!$U$13:$X$27,MATCH('דיווח פרטני'!G2757,גיליון3!$T$13:$T$27,0),MATCH('דיווח פרטני'!C2757,גיליון3!$U$12:$X$12,0)))," ", INDEX(גיליון3!$U$13:$X$27,MATCH('דיווח פרטני'!G2757,גיליון3!$T$13:$T$27,0),MATCH('דיווח פרטני'!C2757,גיליון3!$U$12:$X$12,0)))</f>
        <v xml:space="preserve"> </v>
      </c>
      <c r="I2757" s="866"/>
      <c r="J2757" s="866"/>
      <c r="K2757" s="905"/>
    </row>
    <row r="2758" spans="1:11" ht="19" thickBot="1" x14ac:dyDescent="0.5">
      <c r="A2758" s="866"/>
      <c r="B2758" s="866"/>
      <c r="C2758" s="866"/>
      <c r="D2758" s="866"/>
      <c r="E2758" s="867"/>
      <c r="F2758" s="866"/>
      <c r="G2758" s="866"/>
      <c r="H2758" s="870" t="str">
        <f t="array" ref="H2758">IF(ISERROR(INDEX(גיליון3!$U$13:$X$27,MATCH('דיווח פרטני'!G2758,גיליון3!$T$13:$T$27,0),MATCH('דיווח פרטני'!C2758,גיליון3!$U$12:$X$12,0)))," ", INDEX(גיליון3!$U$13:$X$27,MATCH('דיווח פרטני'!G2758,גיליון3!$T$13:$T$27,0),MATCH('דיווח פרטני'!C2758,גיליון3!$U$12:$X$12,0)))</f>
        <v xml:space="preserve"> </v>
      </c>
      <c r="I2758" s="866"/>
      <c r="J2758" s="866"/>
      <c r="K2758" s="905"/>
    </row>
    <row r="2759" spans="1:11" ht="19" thickBot="1" x14ac:dyDescent="0.5">
      <c r="A2759" s="866"/>
      <c r="B2759" s="866"/>
      <c r="C2759" s="866"/>
      <c r="D2759" s="866"/>
      <c r="E2759" s="867"/>
      <c r="F2759" s="866"/>
      <c r="G2759" s="866"/>
      <c r="H2759" s="870" t="str">
        <f t="array" ref="H2759">IF(ISERROR(INDEX(גיליון3!$U$13:$X$27,MATCH('דיווח פרטני'!G2759,גיליון3!$T$13:$T$27,0),MATCH('דיווח פרטני'!C2759,גיליון3!$U$12:$X$12,0)))," ", INDEX(גיליון3!$U$13:$X$27,MATCH('דיווח פרטני'!G2759,גיליון3!$T$13:$T$27,0),MATCH('דיווח פרטני'!C2759,גיליון3!$U$12:$X$12,0)))</f>
        <v xml:space="preserve"> </v>
      </c>
      <c r="I2759" s="866"/>
      <c r="J2759" s="866"/>
      <c r="K2759" s="905"/>
    </row>
    <row r="2760" spans="1:11" ht="19" thickBot="1" x14ac:dyDescent="0.5">
      <c r="A2760" s="866"/>
      <c r="B2760" s="866"/>
      <c r="C2760" s="866"/>
      <c r="D2760" s="866"/>
      <c r="E2760" s="867"/>
      <c r="F2760" s="866"/>
      <c r="G2760" s="866"/>
      <c r="H2760" s="870" t="str">
        <f t="array" ref="H2760">IF(ISERROR(INDEX(גיליון3!$U$13:$X$27,MATCH('דיווח פרטני'!G2760,גיליון3!$T$13:$T$27,0),MATCH('דיווח פרטני'!C2760,גיליון3!$U$12:$X$12,0)))," ", INDEX(גיליון3!$U$13:$X$27,MATCH('דיווח פרטני'!G2760,גיליון3!$T$13:$T$27,0),MATCH('דיווח פרטני'!C2760,גיליון3!$U$12:$X$12,0)))</f>
        <v xml:space="preserve"> </v>
      </c>
      <c r="I2760" s="866"/>
      <c r="J2760" s="866"/>
      <c r="K2760" s="905"/>
    </row>
    <row r="2761" spans="1:11" ht="19" thickBot="1" x14ac:dyDescent="0.5">
      <c r="A2761" s="866"/>
      <c r="B2761" s="866"/>
      <c r="C2761" s="866"/>
      <c r="D2761" s="866"/>
      <c r="E2761" s="867"/>
      <c r="F2761" s="866"/>
      <c r="G2761" s="866"/>
      <c r="H2761" s="870" t="str">
        <f t="array" ref="H2761">IF(ISERROR(INDEX(גיליון3!$U$13:$X$27,MATCH('דיווח פרטני'!G2761,גיליון3!$T$13:$T$27,0),MATCH('דיווח פרטני'!C2761,גיליון3!$U$12:$X$12,0)))," ", INDEX(גיליון3!$U$13:$X$27,MATCH('דיווח פרטני'!G2761,גיליון3!$T$13:$T$27,0),MATCH('דיווח פרטני'!C2761,גיליון3!$U$12:$X$12,0)))</f>
        <v xml:space="preserve"> </v>
      </c>
      <c r="I2761" s="866"/>
      <c r="J2761" s="866"/>
      <c r="K2761" s="905"/>
    </row>
    <row r="2762" spans="1:11" ht="19" thickBot="1" x14ac:dyDescent="0.5">
      <c r="A2762" s="866"/>
      <c r="B2762" s="866"/>
      <c r="C2762" s="866"/>
      <c r="D2762" s="866"/>
      <c r="E2762" s="867"/>
      <c r="F2762" s="866"/>
      <c r="G2762" s="866"/>
      <c r="H2762" s="870" t="str">
        <f t="array" ref="H2762">IF(ISERROR(INDEX(גיליון3!$U$13:$X$27,MATCH('דיווח פרטני'!G2762,גיליון3!$T$13:$T$27,0),MATCH('דיווח פרטני'!C2762,גיליון3!$U$12:$X$12,0)))," ", INDEX(גיליון3!$U$13:$X$27,MATCH('דיווח פרטני'!G2762,גיליון3!$T$13:$T$27,0),MATCH('דיווח פרטני'!C2762,גיליון3!$U$12:$X$12,0)))</f>
        <v xml:space="preserve"> </v>
      </c>
      <c r="I2762" s="866"/>
      <c r="J2762" s="866"/>
      <c r="K2762" s="905"/>
    </row>
    <row r="2763" spans="1:11" ht="19" thickBot="1" x14ac:dyDescent="0.5">
      <c r="A2763" s="866"/>
      <c r="B2763" s="866"/>
      <c r="C2763" s="866"/>
      <c r="D2763" s="866"/>
      <c r="E2763" s="867"/>
      <c r="F2763" s="866"/>
      <c r="G2763" s="866"/>
      <c r="H2763" s="870" t="str">
        <f t="array" ref="H2763">IF(ISERROR(INDEX(גיליון3!$U$13:$X$27,MATCH('דיווח פרטני'!G2763,גיליון3!$T$13:$T$27,0),MATCH('דיווח פרטני'!C2763,גיליון3!$U$12:$X$12,0)))," ", INDEX(גיליון3!$U$13:$X$27,MATCH('דיווח פרטני'!G2763,גיליון3!$T$13:$T$27,0),MATCH('דיווח פרטני'!C2763,גיליון3!$U$12:$X$12,0)))</f>
        <v xml:space="preserve"> </v>
      </c>
      <c r="I2763" s="866"/>
      <c r="J2763" s="866"/>
      <c r="K2763" s="905"/>
    </row>
    <row r="2764" spans="1:11" ht="19" thickBot="1" x14ac:dyDescent="0.5">
      <c r="A2764" s="866"/>
      <c r="B2764" s="866"/>
      <c r="C2764" s="866"/>
      <c r="D2764" s="866"/>
      <c r="E2764" s="867"/>
      <c r="F2764" s="866"/>
      <c r="G2764" s="866"/>
      <c r="H2764" s="870" t="str">
        <f t="array" ref="H2764">IF(ISERROR(INDEX(גיליון3!$U$13:$X$27,MATCH('דיווח פרטני'!G2764,גיליון3!$T$13:$T$27,0),MATCH('דיווח פרטני'!C2764,גיליון3!$U$12:$X$12,0)))," ", INDEX(גיליון3!$U$13:$X$27,MATCH('דיווח פרטני'!G2764,גיליון3!$T$13:$T$27,0),MATCH('דיווח פרטני'!C2764,גיליון3!$U$12:$X$12,0)))</f>
        <v xml:space="preserve"> </v>
      </c>
      <c r="I2764" s="866"/>
      <c r="J2764" s="866"/>
      <c r="K2764" s="905"/>
    </row>
    <row r="2765" spans="1:11" ht="19" thickBot="1" x14ac:dyDescent="0.5">
      <c r="A2765" s="866"/>
      <c r="B2765" s="866"/>
      <c r="C2765" s="866"/>
      <c r="D2765" s="866"/>
      <c r="E2765" s="867"/>
      <c r="F2765" s="866"/>
      <c r="G2765" s="866"/>
      <c r="H2765" s="870" t="str">
        <f t="array" ref="H2765">IF(ISERROR(INDEX(גיליון3!$U$13:$X$27,MATCH('דיווח פרטני'!G2765,גיליון3!$T$13:$T$27,0),MATCH('דיווח פרטני'!C2765,גיליון3!$U$12:$X$12,0)))," ", INDEX(גיליון3!$U$13:$X$27,MATCH('דיווח פרטני'!G2765,גיליון3!$T$13:$T$27,0),MATCH('דיווח פרטני'!C2765,גיליון3!$U$12:$X$12,0)))</f>
        <v xml:space="preserve"> </v>
      </c>
      <c r="I2765" s="866"/>
      <c r="J2765" s="866"/>
      <c r="K2765" s="905"/>
    </row>
    <row r="2766" spans="1:11" ht="19" thickBot="1" x14ac:dyDescent="0.5">
      <c r="A2766" s="866"/>
      <c r="B2766" s="866"/>
      <c r="C2766" s="866"/>
      <c r="D2766" s="866"/>
      <c r="E2766" s="867"/>
      <c r="F2766" s="866"/>
      <c r="G2766" s="866"/>
      <c r="H2766" s="870" t="str">
        <f t="array" ref="H2766">IF(ISERROR(INDEX(גיליון3!$U$13:$X$27,MATCH('דיווח פרטני'!G2766,גיליון3!$T$13:$T$27,0),MATCH('דיווח פרטני'!C2766,גיליון3!$U$12:$X$12,0)))," ", INDEX(גיליון3!$U$13:$X$27,MATCH('דיווח פרטני'!G2766,גיליון3!$T$13:$T$27,0),MATCH('דיווח פרטני'!C2766,גיליון3!$U$12:$X$12,0)))</f>
        <v xml:space="preserve"> </v>
      </c>
      <c r="I2766" s="866"/>
      <c r="J2766" s="866"/>
      <c r="K2766" s="905"/>
    </row>
    <row r="2767" spans="1:11" ht="19" thickBot="1" x14ac:dyDescent="0.5">
      <c r="A2767" s="866"/>
      <c r="B2767" s="866"/>
      <c r="C2767" s="866"/>
      <c r="D2767" s="866"/>
      <c r="E2767" s="867"/>
      <c r="F2767" s="866"/>
      <c r="G2767" s="866"/>
      <c r="H2767" s="870" t="str">
        <f t="array" ref="H2767">IF(ISERROR(INDEX(גיליון3!$U$13:$X$27,MATCH('דיווח פרטני'!G2767,גיליון3!$T$13:$T$27,0),MATCH('דיווח פרטני'!C2767,גיליון3!$U$12:$X$12,0)))," ", INDEX(גיליון3!$U$13:$X$27,MATCH('דיווח פרטני'!G2767,גיליון3!$T$13:$T$27,0),MATCH('דיווח פרטני'!C2767,גיליון3!$U$12:$X$12,0)))</f>
        <v xml:space="preserve"> </v>
      </c>
      <c r="I2767" s="866"/>
      <c r="J2767" s="866"/>
      <c r="K2767" s="905"/>
    </row>
    <row r="2768" spans="1:11" ht="19" thickBot="1" x14ac:dyDescent="0.5">
      <c r="A2768" s="866"/>
      <c r="B2768" s="866"/>
      <c r="C2768" s="866"/>
      <c r="D2768" s="866"/>
      <c r="E2768" s="867"/>
      <c r="F2768" s="866"/>
      <c r="G2768" s="866"/>
      <c r="H2768" s="870" t="str">
        <f t="array" ref="H2768">IF(ISERROR(INDEX(גיליון3!$U$13:$X$27,MATCH('דיווח פרטני'!G2768,גיליון3!$T$13:$T$27,0),MATCH('דיווח פרטני'!C2768,גיליון3!$U$12:$X$12,0)))," ", INDEX(גיליון3!$U$13:$X$27,MATCH('דיווח פרטני'!G2768,גיליון3!$T$13:$T$27,0),MATCH('דיווח פרטני'!C2768,גיליון3!$U$12:$X$12,0)))</f>
        <v xml:space="preserve"> </v>
      </c>
      <c r="I2768" s="866"/>
      <c r="J2768" s="866"/>
      <c r="K2768" s="905"/>
    </row>
    <row r="2769" spans="1:11" ht="19" thickBot="1" x14ac:dyDescent="0.5">
      <c r="A2769" s="866"/>
      <c r="B2769" s="866"/>
      <c r="C2769" s="866"/>
      <c r="D2769" s="866"/>
      <c r="E2769" s="867"/>
      <c r="F2769" s="866"/>
      <c r="G2769" s="866"/>
      <c r="H2769" s="870" t="str">
        <f t="array" ref="H2769">IF(ISERROR(INDEX(גיליון3!$U$13:$X$27,MATCH('דיווח פרטני'!G2769,גיליון3!$T$13:$T$27,0),MATCH('דיווח פרטני'!C2769,גיליון3!$U$12:$X$12,0)))," ", INDEX(גיליון3!$U$13:$X$27,MATCH('דיווח פרטני'!G2769,גיליון3!$T$13:$T$27,0),MATCH('דיווח פרטני'!C2769,גיליון3!$U$12:$X$12,0)))</f>
        <v xml:space="preserve"> </v>
      </c>
      <c r="I2769" s="866"/>
      <c r="J2769" s="866"/>
      <c r="K2769" s="905"/>
    </row>
    <row r="2770" spans="1:11" ht="19" thickBot="1" x14ac:dyDescent="0.5">
      <c r="A2770" s="866"/>
      <c r="B2770" s="866"/>
      <c r="C2770" s="866"/>
      <c r="D2770" s="866"/>
      <c r="E2770" s="867"/>
      <c r="F2770" s="866"/>
      <c r="G2770" s="866"/>
      <c r="H2770" s="870" t="str">
        <f t="array" ref="H2770">IF(ISERROR(INDEX(גיליון3!$U$13:$X$27,MATCH('דיווח פרטני'!G2770,גיליון3!$T$13:$T$27,0),MATCH('דיווח פרטני'!C2770,גיליון3!$U$12:$X$12,0)))," ", INDEX(גיליון3!$U$13:$X$27,MATCH('דיווח פרטני'!G2770,גיליון3!$T$13:$T$27,0),MATCH('דיווח פרטני'!C2770,גיליון3!$U$12:$X$12,0)))</f>
        <v xml:space="preserve"> </v>
      </c>
      <c r="I2770" s="866"/>
      <c r="J2770" s="866"/>
      <c r="K2770" s="905"/>
    </row>
    <row r="2771" spans="1:11" ht="19" thickBot="1" x14ac:dyDescent="0.5">
      <c r="A2771" s="866"/>
      <c r="B2771" s="866"/>
      <c r="C2771" s="866"/>
      <c r="D2771" s="866"/>
      <c r="E2771" s="867"/>
      <c r="F2771" s="866"/>
      <c r="G2771" s="866"/>
      <c r="H2771" s="870" t="str">
        <f t="array" ref="H2771">IF(ISERROR(INDEX(גיליון3!$U$13:$X$27,MATCH('דיווח פרטני'!G2771,גיליון3!$T$13:$T$27,0),MATCH('דיווח פרטני'!C2771,גיליון3!$U$12:$X$12,0)))," ", INDEX(גיליון3!$U$13:$X$27,MATCH('דיווח פרטני'!G2771,גיליון3!$T$13:$T$27,0),MATCH('דיווח פרטני'!C2771,גיליון3!$U$12:$X$12,0)))</f>
        <v xml:space="preserve"> </v>
      </c>
      <c r="I2771" s="866"/>
      <c r="J2771" s="866"/>
      <c r="K2771" s="905"/>
    </row>
    <row r="2772" spans="1:11" ht="19" thickBot="1" x14ac:dyDescent="0.5">
      <c r="A2772" s="866"/>
      <c r="B2772" s="866"/>
      <c r="C2772" s="866"/>
      <c r="D2772" s="866"/>
      <c r="E2772" s="867"/>
      <c r="F2772" s="866"/>
      <c r="G2772" s="866"/>
      <c r="H2772" s="870" t="str">
        <f t="array" ref="H2772">IF(ISERROR(INDEX(גיליון3!$U$13:$X$27,MATCH('דיווח פרטני'!G2772,גיליון3!$T$13:$T$27,0),MATCH('דיווח פרטני'!C2772,גיליון3!$U$12:$X$12,0)))," ", INDEX(גיליון3!$U$13:$X$27,MATCH('דיווח פרטני'!G2772,גיליון3!$T$13:$T$27,0),MATCH('דיווח פרטני'!C2772,גיליון3!$U$12:$X$12,0)))</f>
        <v xml:space="preserve"> </v>
      </c>
      <c r="I2772" s="866"/>
      <c r="J2772" s="866"/>
      <c r="K2772" s="905"/>
    </row>
    <row r="2773" spans="1:11" ht="19" thickBot="1" x14ac:dyDescent="0.5">
      <c r="A2773" s="866"/>
      <c r="B2773" s="866"/>
      <c r="C2773" s="866"/>
      <c r="D2773" s="866"/>
      <c r="E2773" s="867"/>
      <c r="F2773" s="866"/>
      <c r="G2773" s="866"/>
      <c r="H2773" s="870" t="str">
        <f t="array" ref="H2773">IF(ISERROR(INDEX(גיליון3!$U$13:$X$27,MATCH('דיווח פרטני'!G2773,גיליון3!$T$13:$T$27,0),MATCH('דיווח פרטני'!C2773,גיליון3!$U$12:$X$12,0)))," ", INDEX(גיליון3!$U$13:$X$27,MATCH('דיווח פרטני'!G2773,גיליון3!$T$13:$T$27,0),MATCH('דיווח פרטני'!C2773,גיליון3!$U$12:$X$12,0)))</f>
        <v xml:space="preserve"> </v>
      </c>
      <c r="I2773" s="866"/>
      <c r="J2773" s="866"/>
      <c r="K2773" s="905"/>
    </row>
    <row r="2774" spans="1:11" ht="19" thickBot="1" x14ac:dyDescent="0.5">
      <c r="A2774" s="866"/>
      <c r="B2774" s="866"/>
      <c r="C2774" s="866"/>
      <c r="D2774" s="866"/>
      <c r="E2774" s="867"/>
      <c r="F2774" s="866"/>
      <c r="G2774" s="866"/>
      <c r="H2774" s="870" t="str">
        <f t="array" ref="H2774">IF(ISERROR(INDEX(גיליון3!$U$13:$X$27,MATCH('דיווח פרטני'!G2774,גיליון3!$T$13:$T$27,0),MATCH('דיווח פרטני'!C2774,גיליון3!$U$12:$X$12,0)))," ", INDEX(גיליון3!$U$13:$X$27,MATCH('דיווח פרטני'!G2774,גיליון3!$T$13:$T$27,0),MATCH('דיווח פרטני'!C2774,גיליון3!$U$12:$X$12,0)))</f>
        <v xml:space="preserve"> </v>
      </c>
      <c r="I2774" s="866"/>
      <c r="J2774" s="866"/>
      <c r="K2774" s="905"/>
    </row>
    <row r="2775" spans="1:11" ht="19" thickBot="1" x14ac:dyDescent="0.5">
      <c r="A2775" s="866"/>
      <c r="B2775" s="866"/>
      <c r="C2775" s="866"/>
      <c r="D2775" s="866"/>
      <c r="E2775" s="867"/>
      <c r="F2775" s="866"/>
      <c r="G2775" s="866"/>
      <c r="H2775" s="870" t="str">
        <f t="array" ref="H2775">IF(ISERROR(INDEX(גיליון3!$U$13:$X$27,MATCH('דיווח פרטני'!G2775,גיליון3!$T$13:$T$27,0),MATCH('דיווח פרטני'!C2775,גיליון3!$U$12:$X$12,0)))," ", INDEX(גיליון3!$U$13:$X$27,MATCH('דיווח פרטני'!G2775,גיליון3!$T$13:$T$27,0),MATCH('דיווח פרטני'!C2775,גיליון3!$U$12:$X$12,0)))</f>
        <v xml:space="preserve"> </v>
      </c>
      <c r="I2775" s="866"/>
      <c r="J2775" s="866"/>
      <c r="K2775" s="905"/>
    </row>
    <row r="2776" spans="1:11" ht="19" thickBot="1" x14ac:dyDescent="0.5">
      <c r="A2776" s="866"/>
      <c r="B2776" s="866"/>
      <c r="C2776" s="866"/>
      <c r="D2776" s="866"/>
      <c r="E2776" s="867"/>
      <c r="F2776" s="866"/>
      <c r="G2776" s="866"/>
      <c r="H2776" s="870" t="str">
        <f t="array" ref="H2776">IF(ISERROR(INDEX(גיליון3!$U$13:$X$27,MATCH('דיווח פרטני'!G2776,גיליון3!$T$13:$T$27,0),MATCH('דיווח פרטני'!C2776,גיליון3!$U$12:$X$12,0)))," ", INDEX(גיליון3!$U$13:$X$27,MATCH('דיווח פרטני'!G2776,גיליון3!$T$13:$T$27,0),MATCH('דיווח פרטני'!C2776,גיליון3!$U$12:$X$12,0)))</f>
        <v xml:space="preserve"> </v>
      </c>
      <c r="I2776" s="866"/>
      <c r="J2776" s="866"/>
      <c r="K2776" s="905"/>
    </row>
    <row r="2777" spans="1:11" ht="19" thickBot="1" x14ac:dyDescent="0.5">
      <c r="A2777" s="866"/>
      <c r="B2777" s="866"/>
      <c r="C2777" s="866"/>
      <c r="D2777" s="866"/>
      <c r="E2777" s="867"/>
      <c r="F2777" s="866"/>
      <c r="G2777" s="866"/>
      <c r="H2777" s="870" t="str">
        <f t="array" ref="H2777">IF(ISERROR(INDEX(גיליון3!$U$13:$X$27,MATCH('דיווח פרטני'!G2777,גיליון3!$T$13:$T$27,0),MATCH('דיווח פרטני'!C2777,גיליון3!$U$12:$X$12,0)))," ", INDEX(גיליון3!$U$13:$X$27,MATCH('דיווח פרטני'!G2777,גיליון3!$T$13:$T$27,0),MATCH('דיווח פרטני'!C2777,גיליון3!$U$12:$X$12,0)))</f>
        <v xml:space="preserve"> </v>
      </c>
      <c r="I2777" s="866"/>
      <c r="J2777" s="866"/>
      <c r="K2777" s="905"/>
    </row>
    <row r="2778" spans="1:11" ht="19" thickBot="1" x14ac:dyDescent="0.5">
      <c r="A2778" s="866"/>
      <c r="B2778" s="866"/>
      <c r="C2778" s="866"/>
      <c r="D2778" s="866"/>
      <c r="E2778" s="867"/>
      <c r="F2778" s="866"/>
      <c r="G2778" s="866"/>
      <c r="H2778" s="870" t="str">
        <f t="array" ref="H2778">IF(ISERROR(INDEX(גיליון3!$U$13:$X$27,MATCH('דיווח פרטני'!G2778,גיליון3!$T$13:$T$27,0),MATCH('דיווח פרטני'!C2778,גיליון3!$U$12:$X$12,0)))," ", INDEX(גיליון3!$U$13:$X$27,MATCH('דיווח פרטני'!G2778,גיליון3!$T$13:$T$27,0),MATCH('דיווח פרטני'!C2778,גיליון3!$U$12:$X$12,0)))</f>
        <v xml:space="preserve"> </v>
      </c>
      <c r="I2778" s="866"/>
      <c r="J2778" s="866"/>
      <c r="K2778" s="905"/>
    </row>
    <row r="2779" spans="1:11" ht="19" thickBot="1" x14ac:dyDescent="0.5">
      <c r="A2779" s="866"/>
      <c r="B2779" s="866"/>
      <c r="C2779" s="866"/>
      <c r="D2779" s="866"/>
      <c r="E2779" s="867"/>
      <c r="F2779" s="866"/>
      <c r="G2779" s="866"/>
      <c r="H2779" s="870" t="str">
        <f t="array" ref="H2779">IF(ISERROR(INDEX(גיליון3!$U$13:$X$27,MATCH('דיווח פרטני'!G2779,גיליון3!$T$13:$T$27,0),MATCH('דיווח פרטני'!C2779,גיליון3!$U$12:$X$12,0)))," ", INDEX(גיליון3!$U$13:$X$27,MATCH('דיווח פרטני'!G2779,גיליון3!$T$13:$T$27,0),MATCH('דיווח פרטני'!C2779,גיליון3!$U$12:$X$12,0)))</f>
        <v xml:space="preserve"> </v>
      </c>
      <c r="I2779" s="866"/>
      <c r="J2779" s="866"/>
      <c r="K2779" s="905"/>
    </row>
    <row r="2780" spans="1:11" ht="19" thickBot="1" x14ac:dyDescent="0.5">
      <c r="A2780" s="866"/>
      <c r="B2780" s="866"/>
      <c r="C2780" s="866"/>
      <c r="D2780" s="866"/>
      <c r="E2780" s="867"/>
      <c r="F2780" s="866"/>
      <c r="G2780" s="866"/>
      <c r="H2780" s="870" t="str">
        <f t="array" ref="H2780">IF(ISERROR(INDEX(גיליון3!$U$13:$X$27,MATCH('דיווח פרטני'!G2780,גיליון3!$T$13:$T$27,0),MATCH('דיווח פרטני'!C2780,גיליון3!$U$12:$X$12,0)))," ", INDEX(גיליון3!$U$13:$X$27,MATCH('דיווח פרטני'!G2780,גיליון3!$T$13:$T$27,0),MATCH('דיווח פרטני'!C2780,גיליון3!$U$12:$X$12,0)))</f>
        <v xml:space="preserve"> </v>
      </c>
      <c r="I2780" s="866"/>
      <c r="J2780" s="866"/>
      <c r="K2780" s="905"/>
    </row>
    <row r="2781" spans="1:11" ht="19" thickBot="1" x14ac:dyDescent="0.5">
      <c r="A2781" s="866"/>
      <c r="B2781" s="866"/>
      <c r="C2781" s="866"/>
      <c r="D2781" s="866"/>
      <c r="E2781" s="867"/>
      <c r="F2781" s="866"/>
      <c r="G2781" s="866"/>
      <c r="H2781" s="870" t="str">
        <f t="array" ref="H2781">IF(ISERROR(INDEX(גיליון3!$U$13:$X$27,MATCH('דיווח פרטני'!G2781,גיליון3!$T$13:$T$27,0),MATCH('דיווח פרטני'!C2781,גיליון3!$U$12:$X$12,0)))," ", INDEX(גיליון3!$U$13:$X$27,MATCH('דיווח פרטני'!G2781,גיליון3!$T$13:$T$27,0),MATCH('דיווח פרטני'!C2781,גיליון3!$U$12:$X$12,0)))</f>
        <v xml:space="preserve"> </v>
      </c>
      <c r="I2781" s="866"/>
      <c r="J2781" s="866"/>
      <c r="K2781" s="905"/>
    </row>
    <row r="2782" spans="1:11" ht="19" thickBot="1" x14ac:dyDescent="0.5">
      <c r="A2782" s="866"/>
      <c r="B2782" s="866"/>
      <c r="C2782" s="866"/>
      <c r="D2782" s="866"/>
      <c r="E2782" s="867"/>
      <c r="F2782" s="866"/>
      <c r="G2782" s="866"/>
      <c r="H2782" s="870" t="str">
        <f t="array" ref="H2782">IF(ISERROR(INDEX(גיליון3!$U$13:$X$27,MATCH('דיווח פרטני'!G2782,גיליון3!$T$13:$T$27,0),MATCH('דיווח פרטני'!C2782,גיליון3!$U$12:$X$12,0)))," ", INDEX(גיליון3!$U$13:$X$27,MATCH('דיווח פרטני'!G2782,גיליון3!$T$13:$T$27,0),MATCH('דיווח פרטני'!C2782,גיליון3!$U$12:$X$12,0)))</f>
        <v xml:space="preserve"> </v>
      </c>
      <c r="I2782" s="866"/>
      <c r="J2782" s="866"/>
      <c r="K2782" s="905"/>
    </row>
    <row r="2783" spans="1:11" ht="19" thickBot="1" x14ac:dyDescent="0.5">
      <c r="A2783" s="866"/>
      <c r="B2783" s="866"/>
      <c r="C2783" s="866"/>
      <c r="D2783" s="866"/>
      <c r="E2783" s="867"/>
      <c r="F2783" s="866"/>
      <c r="G2783" s="866"/>
      <c r="H2783" s="870" t="str">
        <f t="array" ref="H2783">IF(ISERROR(INDEX(גיליון3!$U$13:$X$27,MATCH('דיווח פרטני'!G2783,גיליון3!$T$13:$T$27,0),MATCH('דיווח פרטני'!C2783,גיליון3!$U$12:$X$12,0)))," ", INDEX(גיליון3!$U$13:$X$27,MATCH('דיווח פרטני'!G2783,גיליון3!$T$13:$T$27,0),MATCH('דיווח פרטני'!C2783,גיליון3!$U$12:$X$12,0)))</f>
        <v xml:space="preserve"> </v>
      </c>
      <c r="I2783" s="866"/>
      <c r="J2783" s="866"/>
      <c r="K2783" s="905"/>
    </row>
    <row r="2784" spans="1:11" ht="19" thickBot="1" x14ac:dyDescent="0.5">
      <c r="A2784" s="866"/>
      <c r="B2784" s="866"/>
      <c r="C2784" s="866"/>
      <c r="D2784" s="866"/>
      <c r="E2784" s="867"/>
      <c r="F2784" s="866"/>
      <c r="G2784" s="866"/>
      <c r="H2784" s="870" t="str">
        <f t="array" ref="H2784">IF(ISERROR(INDEX(גיליון3!$U$13:$X$27,MATCH('דיווח פרטני'!G2784,גיליון3!$T$13:$T$27,0),MATCH('דיווח פרטני'!C2784,גיליון3!$U$12:$X$12,0)))," ", INDEX(גיליון3!$U$13:$X$27,MATCH('דיווח פרטני'!G2784,גיליון3!$T$13:$T$27,0),MATCH('דיווח פרטני'!C2784,גיליון3!$U$12:$X$12,0)))</f>
        <v xml:space="preserve"> </v>
      </c>
      <c r="I2784" s="866"/>
      <c r="J2784" s="866"/>
      <c r="K2784" s="905"/>
    </row>
    <row r="2785" spans="1:11" ht="19" thickBot="1" x14ac:dyDescent="0.5">
      <c r="A2785" s="866"/>
      <c r="B2785" s="866"/>
      <c r="C2785" s="866"/>
      <c r="D2785" s="866"/>
      <c r="E2785" s="867"/>
      <c r="F2785" s="866"/>
      <c r="G2785" s="866"/>
      <c r="H2785" s="870" t="str">
        <f t="array" ref="H2785">IF(ISERROR(INDEX(גיליון3!$U$13:$X$27,MATCH('דיווח פרטני'!G2785,גיליון3!$T$13:$T$27,0),MATCH('דיווח פרטני'!C2785,גיליון3!$U$12:$X$12,0)))," ", INDEX(גיליון3!$U$13:$X$27,MATCH('דיווח פרטני'!G2785,גיליון3!$T$13:$T$27,0),MATCH('דיווח פרטני'!C2785,גיליון3!$U$12:$X$12,0)))</f>
        <v xml:space="preserve"> </v>
      </c>
      <c r="I2785" s="866"/>
      <c r="J2785" s="866"/>
      <c r="K2785" s="905"/>
    </row>
    <row r="2786" spans="1:11" ht="19" thickBot="1" x14ac:dyDescent="0.5">
      <c r="A2786" s="866"/>
      <c r="B2786" s="866"/>
      <c r="C2786" s="866"/>
      <c r="D2786" s="866"/>
      <c r="E2786" s="867"/>
      <c r="F2786" s="866"/>
      <c r="G2786" s="866"/>
      <c r="H2786" s="870" t="str">
        <f t="array" ref="H2786">IF(ISERROR(INDEX(גיליון3!$U$13:$X$27,MATCH('דיווח פרטני'!G2786,גיליון3!$T$13:$T$27,0),MATCH('דיווח פרטני'!C2786,גיליון3!$U$12:$X$12,0)))," ", INDEX(גיליון3!$U$13:$X$27,MATCH('דיווח פרטני'!G2786,גיליון3!$T$13:$T$27,0),MATCH('דיווח פרטני'!C2786,גיליון3!$U$12:$X$12,0)))</f>
        <v xml:space="preserve"> </v>
      </c>
      <c r="I2786" s="866"/>
      <c r="J2786" s="866"/>
      <c r="K2786" s="905"/>
    </row>
    <row r="2787" spans="1:11" ht="19" thickBot="1" x14ac:dyDescent="0.5">
      <c r="A2787" s="866"/>
      <c r="B2787" s="866"/>
      <c r="C2787" s="866"/>
      <c r="D2787" s="866"/>
      <c r="E2787" s="867"/>
      <c r="F2787" s="866"/>
      <c r="G2787" s="866"/>
      <c r="H2787" s="870" t="str">
        <f t="array" ref="H2787">IF(ISERROR(INDEX(גיליון3!$U$13:$X$27,MATCH('דיווח פרטני'!G2787,גיליון3!$T$13:$T$27,0),MATCH('דיווח פרטני'!C2787,גיליון3!$U$12:$X$12,0)))," ", INDEX(גיליון3!$U$13:$X$27,MATCH('דיווח פרטני'!G2787,גיליון3!$T$13:$T$27,0),MATCH('דיווח פרטני'!C2787,גיליון3!$U$12:$X$12,0)))</f>
        <v xml:space="preserve"> </v>
      </c>
      <c r="I2787" s="866"/>
      <c r="J2787" s="866"/>
      <c r="K2787" s="905"/>
    </row>
    <row r="2788" spans="1:11" ht="19" thickBot="1" x14ac:dyDescent="0.5">
      <c r="A2788" s="866"/>
      <c r="B2788" s="866"/>
      <c r="C2788" s="866"/>
      <c r="D2788" s="866"/>
      <c r="E2788" s="867"/>
      <c r="F2788" s="866"/>
      <c r="G2788" s="866"/>
      <c r="H2788" s="870" t="str">
        <f t="array" ref="H2788">IF(ISERROR(INDEX(גיליון3!$U$13:$X$27,MATCH('דיווח פרטני'!G2788,גיליון3!$T$13:$T$27,0),MATCH('דיווח פרטני'!C2788,גיליון3!$U$12:$X$12,0)))," ", INDEX(גיליון3!$U$13:$X$27,MATCH('דיווח פרטני'!G2788,גיליון3!$T$13:$T$27,0),MATCH('דיווח פרטני'!C2788,גיליון3!$U$12:$X$12,0)))</f>
        <v xml:space="preserve"> </v>
      </c>
      <c r="I2788" s="866"/>
      <c r="J2788" s="866"/>
      <c r="K2788" s="905"/>
    </row>
    <row r="2789" spans="1:11" ht="19" thickBot="1" x14ac:dyDescent="0.5">
      <c r="A2789" s="866"/>
      <c r="B2789" s="866"/>
      <c r="C2789" s="866"/>
      <c r="D2789" s="866"/>
      <c r="E2789" s="867"/>
      <c r="F2789" s="866"/>
      <c r="G2789" s="866"/>
      <c r="H2789" s="870" t="str">
        <f t="array" ref="H2789">IF(ISERROR(INDEX(גיליון3!$U$13:$X$27,MATCH('דיווח פרטני'!G2789,גיליון3!$T$13:$T$27,0),MATCH('דיווח פרטני'!C2789,גיליון3!$U$12:$X$12,0)))," ", INDEX(גיליון3!$U$13:$X$27,MATCH('דיווח פרטני'!G2789,גיליון3!$T$13:$T$27,0),MATCH('דיווח פרטני'!C2789,גיליון3!$U$12:$X$12,0)))</f>
        <v xml:space="preserve"> </v>
      </c>
      <c r="I2789" s="866"/>
      <c r="J2789" s="866"/>
      <c r="K2789" s="905"/>
    </row>
    <row r="2790" spans="1:11" ht="19" thickBot="1" x14ac:dyDescent="0.5">
      <c r="A2790" s="866"/>
      <c r="B2790" s="866"/>
      <c r="C2790" s="866"/>
      <c r="D2790" s="866"/>
      <c r="E2790" s="867"/>
      <c r="F2790" s="866"/>
      <c r="G2790" s="866"/>
      <c r="H2790" s="870" t="str">
        <f t="array" ref="H2790">IF(ISERROR(INDEX(גיליון3!$U$13:$X$27,MATCH('דיווח פרטני'!G2790,גיליון3!$T$13:$T$27,0),MATCH('דיווח פרטני'!C2790,גיליון3!$U$12:$X$12,0)))," ", INDEX(גיליון3!$U$13:$X$27,MATCH('דיווח פרטני'!G2790,גיליון3!$T$13:$T$27,0),MATCH('דיווח פרטני'!C2790,גיליון3!$U$12:$X$12,0)))</f>
        <v xml:space="preserve"> </v>
      </c>
      <c r="I2790" s="866"/>
      <c r="J2790" s="866"/>
      <c r="K2790" s="905"/>
    </row>
    <row r="2791" spans="1:11" ht="19" thickBot="1" x14ac:dyDescent="0.5">
      <c r="A2791" s="866"/>
      <c r="B2791" s="866"/>
      <c r="C2791" s="866"/>
      <c r="D2791" s="866"/>
      <c r="E2791" s="867"/>
      <c r="F2791" s="866"/>
      <c r="G2791" s="866"/>
      <c r="H2791" s="870" t="str">
        <f t="array" ref="H2791">IF(ISERROR(INDEX(גיליון3!$U$13:$X$27,MATCH('דיווח פרטני'!G2791,גיליון3!$T$13:$T$27,0),MATCH('דיווח פרטני'!C2791,גיליון3!$U$12:$X$12,0)))," ", INDEX(גיליון3!$U$13:$X$27,MATCH('דיווח פרטני'!G2791,גיליון3!$T$13:$T$27,0),MATCH('דיווח פרטני'!C2791,גיליון3!$U$12:$X$12,0)))</f>
        <v xml:space="preserve"> </v>
      </c>
      <c r="I2791" s="866"/>
      <c r="J2791" s="866"/>
      <c r="K2791" s="905"/>
    </row>
    <row r="2792" spans="1:11" ht="19" thickBot="1" x14ac:dyDescent="0.5">
      <c r="A2792" s="866"/>
      <c r="B2792" s="866"/>
      <c r="C2792" s="866"/>
      <c r="D2792" s="866"/>
      <c r="E2792" s="867"/>
      <c r="F2792" s="866"/>
      <c r="G2792" s="866"/>
      <c r="H2792" s="870" t="str">
        <f t="array" ref="H2792">IF(ISERROR(INDEX(גיליון3!$U$13:$X$27,MATCH('דיווח פרטני'!G2792,גיליון3!$T$13:$T$27,0),MATCH('דיווח פרטני'!C2792,גיליון3!$U$12:$X$12,0)))," ", INDEX(גיליון3!$U$13:$X$27,MATCH('דיווח פרטני'!G2792,גיליון3!$T$13:$T$27,0),MATCH('דיווח פרטני'!C2792,גיליון3!$U$12:$X$12,0)))</f>
        <v xml:space="preserve"> </v>
      </c>
      <c r="I2792" s="866"/>
      <c r="J2792" s="866"/>
      <c r="K2792" s="905"/>
    </row>
    <row r="2793" spans="1:11" ht="19" thickBot="1" x14ac:dyDescent="0.5">
      <c r="A2793" s="866"/>
      <c r="B2793" s="866"/>
      <c r="C2793" s="866"/>
      <c r="D2793" s="866"/>
      <c r="E2793" s="867"/>
      <c r="F2793" s="866"/>
      <c r="G2793" s="866"/>
      <c r="H2793" s="870" t="str">
        <f t="array" ref="H2793">IF(ISERROR(INDEX(גיליון3!$U$13:$X$27,MATCH('דיווח פרטני'!G2793,גיליון3!$T$13:$T$27,0),MATCH('דיווח פרטני'!C2793,גיליון3!$U$12:$X$12,0)))," ", INDEX(גיליון3!$U$13:$X$27,MATCH('דיווח פרטני'!G2793,גיליון3!$T$13:$T$27,0),MATCH('דיווח פרטני'!C2793,גיליון3!$U$12:$X$12,0)))</f>
        <v xml:space="preserve"> </v>
      </c>
      <c r="I2793" s="866"/>
      <c r="J2793" s="866"/>
      <c r="K2793" s="905"/>
    </row>
    <row r="2794" spans="1:11" ht="19" thickBot="1" x14ac:dyDescent="0.5">
      <c r="A2794" s="866"/>
      <c r="B2794" s="866"/>
      <c r="C2794" s="866"/>
      <c r="D2794" s="866"/>
      <c r="E2794" s="867"/>
      <c r="F2794" s="866"/>
      <c r="G2794" s="866"/>
      <c r="H2794" s="870" t="str">
        <f t="array" ref="H2794">IF(ISERROR(INDEX(גיליון3!$U$13:$X$27,MATCH('דיווח פרטני'!G2794,גיליון3!$T$13:$T$27,0),MATCH('דיווח פרטני'!C2794,גיליון3!$U$12:$X$12,0)))," ", INDEX(גיליון3!$U$13:$X$27,MATCH('דיווח פרטני'!G2794,גיליון3!$T$13:$T$27,0),MATCH('דיווח פרטני'!C2794,גיליון3!$U$12:$X$12,0)))</f>
        <v xml:space="preserve"> </v>
      </c>
      <c r="I2794" s="866"/>
      <c r="J2794" s="866"/>
      <c r="K2794" s="905"/>
    </row>
    <row r="2795" spans="1:11" ht="19" thickBot="1" x14ac:dyDescent="0.5">
      <c r="A2795" s="866"/>
      <c r="B2795" s="866"/>
      <c r="C2795" s="866"/>
      <c r="D2795" s="866"/>
      <c r="E2795" s="867"/>
      <c r="F2795" s="866"/>
      <c r="G2795" s="866"/>
      <c r="H2795" s="870" t="str">
        <f t="array" ref="H2795">IF(ISERROR(INDEX(גיליון3!$U$13:$X$27,MATCH('דיווח פרטני'!G2795,גיליון3!$T$13:$T$27,0),MATCH('דיווח פרטני'!C2795,גיליון3!$U$12:$X$12,0)))," ", INDEX(גיליון3!$U$13:$X$27,MATCH('דיווח פרטני'!G2795,גיליון3!$T$13:$T$27,0),MATCH('דיווח פרטני'!C2795,גיליון3!$U$12:$X$12,0)))</f>
        <v xml:space="preserve"> </v>
      </c>
      <c r="I2795" s="866"/>
      <c r="J2795" s="866"/>
      <c r="K2795" s="905"/>
    </row>
    <row r="2796" spans="1:11" ht="19" thickBot="1" x14ac:dyDescent="0.5">
      <c r="A2796" s="866"/>
      <c r="B2796" s="866"/>
      <c r="C2796" s="866"/>
      <c r="D2796" s="866"/>
      <c r="E2796" s="867"/>
      <c r="F2796" s="866"/>
      <c r="G2796" s="866"/>
      <c r="H2796" s="870" t="str">
        <f t="array" ref="H2796">IF(ISERROR(INDEX(גיליון3!$U$13:$X$27,MATCH('דיווח פרטני'!G2796,גיליון3!$T$13:$T$27,0),MATCH('דיווח פרטני'!C2796,גיליון3!$U$12:$X$12,0)))," ", INDEX(גיליון3!$U$13:$X$27,MATCH('דיווח פרטני'!G2796,גיליון3!$T$13:$T$27,0),MATCH('דיווח פרטני'!C2796,גיליון3!$U$12:$X$12,0)))</f>
        <v xml:space="preserve"> </v>
      </c>
      <c r="I2796" s="866"/>
      <c r="J2796" s="866"/>
      <c r="K2796" s="905"/>
    </row>
    <row r="2797" spans="1:11" ht="19" thickBot="1" x14ac:dyDescent="0.5">
      <c r="A2797" s="866"/>
      <c r="B2797" s="866"/>
      <c r="C2797" s="866"/>
      <c r="D2797" s="866"/>
      <c r="E2797" s="867"/>
      <c r="F2797" s="866"/>
      <c r="G2797" s="866"/>
      <c r="H2797" s="870" t="str">
        <f t="array" ref="H2797">IF(ISERROR(INDEX(גיליון3!$U$13:$X$27,MATCH('דיווח פרטני'!G2797,גיליון3!$T$13:$T$27,0),MATCH('דיווח פרטני'!C2797,גיליון3!$U$12:$X$12,0)))," ", INDEX(גיליון3!$U$13:$X$27,MATCH('דיווח פרטני'!G2797,גיליון3!$T$13:$T$27,0),MATCH('דיווח פרטני'!C2797,גיליון3!$U$12:$X$12,0)))</f>
        <v xml:space="preserve"> </v>
      </c>
      <c r="I2797" s="866"/>
      <c r="J2797" s="866"/>
      <c r="K2797" s="905"/>
    </row>
    <row r="2798" spans="1:11" ht="19" thickBot="1" x14ac:dyDescent="0.5">
      <c r="A2798" s="866"/>
      <c r="B2798" s="866"/>
      <c r="C2798" s="866"/>
      <c r="D2798" s="866"/>
      <c r="E2798" s="867"/>
      <c r="F2798" s="866"/>
      <c r="G2798" s="866"/>
      <c r="H2798" s="870" t="str">
        <f t="array" ref="H2798">IF(ISERROR(INDEX(גיליון3!$U$13:$X$27,MATCH('דיווח פרטני'!G2798,גיליון3!$T$13:$T$27,0),MATCH('דיווח פרטני'!C2798,גיליון3!$U$12:$X$12,0)))," ", INDEX(גיליון3!$U$13:$X$27,MATCH('דיווח פרטני'!G2798,גיליון3!$T$13:$T$27,0),MATCH('דיווח פרטני'!C2798,גיליון3!$U$12:$X$12,0)))</f>
        <v xml:space="preserve"> </v>
      </c>
      <c r="I2798" s="866"/>
      <c r="J2798" s="866"/>
      <c r="K2798" s="905"/>
    </row>
    <row r="2799" spans="1:11" ht="19" thickBot="1" x14ac:dyDescent="0.5">
      <c r="A2799" s="866"/>
      <c r="B2799" s="866"/>
      <c r="C2799" s="866"/>
      <c r="D2799" s="866"/>
      <c r="E2799" s="867"/>
      <c r="F2799" s="866"/>
      <c r="G2799" s="866"/>
      <c r="H2799" s="870" t="str">
        <f t="array" ref="H2799">IF(ISERROR(INDEX(גיליון3!$U$13:$X$27,MATCH('דיווח פרטני'!G2799,גיליון3!$T$13:$T$27,0),MATCH('דיווח פרטני'!C2799,גיליון3!$U$12:$X$12,0)))," ", INDEX(גיליון3!$U$13:$X$27,MATCH('דיווח פרטני'!G2799,גיליון3!$T$13:$T$27,0),MATCH('דיווח פרטני'!C2799,גיליון3!$U$12:$X$12,0)))</f>
        <v xml:space="preserve"> </v>
      </c>
      <c r="I2799" s="866"/>
      <c r="J2799" s="866"/>
      <c r="K2799" s="905"/>
    </row>
    <row r="2800" spans="1:11" ht="19" thickBot="1" x14ac:dyDescent="0.5">
      <c r="A2800" s="866"/>
      <c r="B2800" s="866"/>
      <c r="C2800" s="866"/>
      <c r="D2800" s="866"/>
      <c r="E2800" s="867"/>
      <c r="F2800" s="866"/>
      <c r="G2800" s="866"/>
      <c r="H2800" s="870" t="str">
        <f t="array" ref="H2800">IF(ISERROR(INDEX(גיליון3!$U$13:$X$27,MATCH('דיווח פרטני'!G2800,גיליון3!$T$13:$T$27,0),MATCH('דיווח פרטני'!C2800,גיליון3!$U$12:$X$12,0)))," ", INDEX(גיליון3!$U$13:$X$27,MATCH('דיווח פרטני'!G2800,גיליון3!$T$13:$T$27,0),MATCH('דיווח פרטני'!C2800,גיליון3!$U$12:$X$12,0)))</f>
        <v xml:space="preserve"> </v>
      </c>
      <c r="I2800" s="866"/>
      <c r="J2800" s="866"/>
      <c r="K2800" s="905"/>
    </row>
    <row r="2801" spans="1:11" ht="19" thickBot="1" x14ac:dyDescent="0.5">
      <c r="A2801" s="866"/>
      <c r="B2801" s="866"/>
      <c r="C2801" s="866"/>
      <c r="D2801" s="866"/>
      <c r="E2801" s="867"/>
      <c r="F2801" s="866"/>
      <c r="G2801" s="866"/>
      <c r="H2801" s="870" t="str">
        <f t="array" ref="H2801">IF(ISERROR(INDEX(גיליון3!$U$13:$X$27,MATCH('דיווח פרטני'!G2801,גיליון3!$T$13:$T$27,0),MATCH('דיווח פרטני'!C2801,גיליון3!$U$12:$X$12,0)))," ", INDEX(גיליון3!$U$13:$X$27,MATCH('דיווח פרטני'!G2801,גיליון3!$T$13:$T$27,0),MATCH('דיווח פרטני'!C2801,גיליון3!$U$12:$X$12,0)))</f>
        <v xml:space="preserve"> </v>
      </c>
      <c r="I2801" s="866"/>
      <c r="J2801" s="866"/>
      <c r="K2801" s="905"/>
    </row>
    <row r="2802" spans="1:11" ht="19" thickBot="1" x14ac:dyDescent="0.5">
      <c r="A2802" s="866"/>
      <c r="B2802" s="866"/>
      <c r="C2802" s="866"/>
      <c r="D2802" s="866"/>
      <c r="E2802" s="867"/>
      <c r="F2802" s="866"/>
      <c r="G2802" s="866"/>
      <c r="H2802" s="870" t="str">
        <f t="array" ref="H2802">IF(ISERROR(INDEX(גיליון3!$U$13:$X$27,MATCH('דיווח פרטני'!G2802,גיליון3!$T$13:$T$27,0),MATCH('דיווח פרטני'!C2802,גיליון3!$U$12:$X$12,0)))," ", INDEX(גיליון3!$U$13:$X$27,MATCH('דיווח פרטני'!G2802,גיליון3!$T$13:$T$27,0),MATCH('דיווח פרטני'!C2802,גיליון3!$U$12:$X$12,0)))</f>
        <v xml:space="preserve"> </v>
      </c>
      <c r="I2802" s="866"/>
      <c r="J2802" s="866"/>
      <c r="K2802" s="905"/>
    </row>
    <row r="2803" spans="1:11" ht="19" thickBot="1" x14ac:dyDescent="0.5">
      <c r="A2803" s="866"/>
      <c r="B2803" s="866"/>
      <c r="C2803" s="866"/>
      <c r="D2803" s="866"/>
      <c r="E2803" s="867"/>
      <c r="F2803" s="866"/>
      <c r="G2803" s="866"/>
      <c r="H2803" s="870" t="str">
        <f t="array" ref="H2803">IF(ISERROR(INDEX(גיליון3!$U$13:$X$27,MATCH('דיווח פרטני'!G2803,גיליון3!$T$13:$T$27,0),MATCH('דיווח פרטני'!C2803,גיליון3!$U$12:$X$12,0)))," ", INDEX(גיליון3!$U$13:$X$27,MATCH('דיווח פרטני'!G2803,גיליון3!$T$13:$T$27,0),MATCH('דיווח פרטני'!C2803,גיליון3!$U$12:$X$12,0)))</f>
        <v xml:space="preserve"> </v>
      </c>
      <c r="I2803" s="866"/>
      <c r="J2803" s="866"/>
      <c r="K2803" s="905"/>
    </row>
    <row r="2804" spans="1:11" ht="19" thickBot="1" x14ac:dyDescent="0.5">
      <c r="A2804" s="866"/>
      <c r="B2804" s="866"/>
      <c r="C2804" s="866"/>
      <c r="D2804" s="866"/>
      <c r="E2804" s="867"/>
      <c r="F2804" s="866"/>
      <c r="G2804" s="866"/>
      <c r="H2804" s="870" t="str">
        <f t="array" ref="H2804">IF(ISERROR(INDEX(גיליון3!$U$13:$X$27,MATCH('דיווח פרטני'!G2804,גיליון3!$T$13:$T$27,0),MATCH('דיווח פרטני'!C2804,גיליון3!$U$12:$X$12,0)))," ", INDEX(גיליון3!$U$13:$X$27,MATCH('דיווח פרטני'!G2804,גיליון3!$T$13:$T$27,0),MATCH('דיווח פרטני'!C2804,גיליון3!$U$12:$X$12,0)))</f>
        <v xml:space="preserve"> </v>
      </c>
      <c r="I2804" s="866"/>
      <c r="J2804" s="866"/>
      <c r="K2804" s="905"/>
    </row>
    <row r="2805" spans="1:11" ht="19" thickBot="1" x14ac:dyDescent="0.5">
      <c r="A2805" s="866"/>
      <c r="B2805" s="866"/>
      <c r="C2805" s="866"/>
      <c r="D2805" s="866"/>
      <c r="E2805" s="867"/>
      <c r="F2805" s="866"/>
      <c r="G2805" s="866"/>
      <c r="H2805" s="870" t="str">
        <f t="array" ref="H2805">IF(ISERROR(INDEX(גיליון3!$U$13:$X$27,MATCH('דיווח פרטני'!G2805,גיליון3!$T$13:$T$27,0),MATCH('דיווח פרטני'!C2805,גיליון3!$U$12:$X$12,0)))," ", INDEX(גיליון3!$U$13:$X$27,MATCH('דיווח פרטני'!G2805,גיליון3!$T$13:$T$27,0),MATCH('דיווח פרטני'!C2805,גיליון3!$U$12:$X$12,0)))</f>
        <v xml:space="preserve"> </v>
      </c>
      <c r="I2805" s="866"/>
      <c r="J2805" s="866"/>
      <c r="K2805" s="905"/>
    </row>
    <row r="2806" spans="1:11" ht="19" thickBot="1" x14ac:dyDescent="0.5">
      <c r="A2806" s="866"/>
      <c r="B2806" s="866"/>
      <c r="C2806" s="866"/>
      <c r="D2806" s="866"/>
      <c r="E2806" s="867"/>
      <c r="F2806" s="866"/>
      <c r="G2806" s="866"/>
      <c r="H2806" s="870" t="str">
        <f t="array" ref="H2806">IF(ISERROR(INDEX(גיליון3!$U$13:$X$27,MATCH('דיווח פרטני'!G2806,גיליון3!$T$13:$T$27,0),MATCH('דיווח פרטני'!C2806,גיליון3!$U$12:$X$12,0)))," ", INDEX(גיליון3!$U$13:$X$27,MATCH('דיווח פרטני'!G2806,גיליון3!$T$13:$T$27,0),MATCH('דיווח פרטני'!C2806,גיליון3!$U$12:$X$12,0)))</f>
        <v xml:space="preserve"> </v>
      </c>
      <c r="I2806" s="866"/>
      <c r="J2806" s="866"/>
      <c r="K2806" s="905"/>
    </row>
    <row r="2807" spans="1:11" ht="19" thickBot="1" x14ac:dyDescent="0.5">
      <c r="A2807" s="866"/>
      <c r="B2807" s="866"/>
      <c r="C2807" s="866"/>
      <c r="D2807" s="866"/>
      <c r="E2807" s="867"/>
      <c r="F2807" s="866"/>
      <c r="G2807" s="866"/>
      <c r="H2807" s="870" t="str">
        <f t="array" ref="H2807">IF(ISERROR(INDEX(גיליון3!$U$13:$X$27,MATCH('דיווח פרטני'!G2807,גיליון3!$T$13:$T$27,0),MATCH('דיווח פרטני'!C2807,גיליון3!$U$12:$X$12,0)))," ", INDEX(גיליון3!$U$13:$X$27,MATCH('דיווח פרטני'!G2807,גיליון3!$T$13:$T$27,0),MATCH('דיווח פרטני'!C2807,גיליון3!$U$12:$X$12,0)))</f>
        <v xml:space="preserve"> </v>
      </c>
      <c r="I2807" s="866"/>
      <c r="J2807" s="866"/>
      <c r="K2807" s="905"/>
    </row>
    <row r="2808" spans="1:11" ht="19" thickBot="1" x14ac:dyDescent="0.5">
      <c r="A2808" s="866"/>
      <c r="B2808" s="866"/>
      <c r="C2808" s="866"/>
      <c r="D2808" s="866"/>
      <c r="E2808" s="867"/>
      <c r="F2808" s="866"/>
      <c r="G2808" s="866"/>
      <c r="H2808" s="870" t="str">
        <f t="array" ref="H2808">IF(ISERROR(INDEX(גיליון3!$U$13:$X$27,MATCH('דיווח פרטני'!G2808,גיליון3!$T$13:$T$27,0),MATCH('דיווח פרטני'!C2808,גיליון3!$U$12:$X$12,0)))," ", INDEX(גיליון3!$U$13:$X$27,MATCH('דיווח פרטני'!G2808,גיליון3!$T$13:$T$27,0),MATCH('דיווח פרטני'!C2808,גיליון3!$U$12:$X$12,0)))</f>
        <v xml:space="preserve"> </v>
      </c>
      <c r="I2808" s="866"/>
      <c r="J2808" s="866"/>
      <c r="K2808" s="905"/>
    </row>
    <row r="2809" spans="1:11" ht="19" thickBot="1" x14ac:dyDescent="0.5">
      <c r="A2809" s="866"/>
      <c r="B2809" s="866"/>
      <c r="C2809" s="866"/>
      <c r="D2809" s="866"/>
      <c r="E2809" s="867"/>
      <c r="F2809" s="866"/>
      <c r="G2809" s="866"/>
      <c r="H2809" s="870" t="str">
        <f t="array" ref="H2809">IF(ISERROR(INDEX(גיליון3!$U$13:$X$27,MATCH('דיווח פרטני'!G2809,גיליון3!$T$13:$T$27,0),MATCH('דיווח פרטני'!C2809,גיליון3!$U$12:$X$12,0)))," ", INDEX(גיליון3!$U$13:$X$27,MATCH('דיווח פרטני'!G2809,גיליון3!$T$13:$T$27,0),MATCH('דיווח פרטני'!C2809,גיליון3!$U$12:$X$12,0)))</f>
        <v xml:space="preserve"> </v>
      </c>
      <c r="I2809" s="866"/>
      <c r="J2809" s="866"/>
      <c r="K2809" s="905"/>
    </row>
    <row r="2810" spans="1:11" ht="19" thickBot="1" x14ac:dyDescent="0.5">
      <c r="A2810" s="866"/>
      <c r="B2810" s="866"/>
      <c r="C2810" s="866"/>
      <c r="D2810" s="866"/>
      <c r="E2810" s="867"/>
      <c r="F2810" s="866"/>
      <c r="G2810" s="866"/>
      <c r="H2810" s="870" t="str">
        <f t="array" ref="H2810">IF(ISERROR(INDEX(גיליון3!$U$13:$X$27,MATCH('דיווח פרטני'!G2810,גיליון3!$T$13:$T$27,0),MATCH('דיווח פרטני'!C2810,גיליון3!$U$12:$X$12,0)))," ", INDEX(גיליון3!$U$13:$X$27,MATCH('דיווח פרטני'!G2810,גיליון3!$T$13:$T$27,0),MATCH('דיווח פרטני'!C2810,גיליון3!$U$12:$X$12,0)))</f>
        <v xml:space="preserve"> </v>
      </c>
      <c r="I2810" s="866"/>
      <c r="J2810" s="866"/>
      <c r="K2810" s="905"/>
    </row>
    <row r="2811" spans="1:11" ht="19" thickBot="1" x14ac:dyDescent="0.5">
      <c r="A2811" s="866"/>
      <c r="B2811" s="866"/>
      <c r="C2811" s="866"/>
      <c r="D2811" s="866"/>
      <c r="E2811" s="867"/>
      <c r="F2811" s="866"/>
      <c r="G2811" s="866"/>
      <c r="H2811" s="870" t="str">
        <f t="array" ref="H2811">IF(ISERROR(INDEX(גיליון3!$U$13:$X$27,MATCH('דיווח פרטני'!G2811,גיליון3!$T$13:$T$27,0),MATCH('דיווח פרטני'!C2811,גיליון3!$U$12:$X$12,0)))," ", INDEX(גיליון3!$U$13:$X$27,MATCH('דיווח פרטני'!G2811,גיליון3!$T$13:$T$27,0),MATCH('דיווח פרטני'!C2811,גיליון3!$U$12:$X$12,0)))</f>
        <v xml:space="preserve"> </v>
      </c>
      <c r="I2811" s="866"/>
      <c r="J2811" s="866"/>
      <c r="K2811" s="905"/>
    </row>
    <row r="2812" spans="1:11" ht="19" thickBot="1" x14ac:dyDescent="0.5">
      <c r="A2812" s="866"/>
      <c r="B2812" s="866"/>
      <c r="C2812" s="866"/>
      <c r="D2812" s="866"/>
      <c r="E2812" s="867"/>
      <c r="F2812" s="866"/>
      <c r="G2812" s="866"/>
      <c r="H2812" s="870" t="str">
        <f t="array" ref="H2812">IF(ISERROR(INDEX(גיליון3!$U$13:$X$27,MATCH('דיווח פרטני'!G2812,גיליון3!$T$13:$T$27,0),MATCH('דיווח פרטני'!C2812,גיליון3!$U$12:$X$12,0)))," ", INDEX(גיליון3!$U$13:$X$27,MATCH('דיווח פרטני'!G2812,גיליון3!$T$13:$T$27,0),MATCH('דיווח פרטני'!C2812,גיליון3!$U$12:$X$12,0)))</f>
        <v xml:space="preserve"> </v>
      </c>
      <c r="I2812" s="866"/>
      <c r="J2812" s="866"/>
      <c r="K2812" s="905"/>
    </row>
    <row r="2813" spans="1:11" ht="19" thickBot="1" x14ac:dyDescent="0.5">
      <c r="A2813" s="866"/>
      <c r="B2813" s="866"/>
      <c r="C2813" s="866"/>
      <c r="D2813" s="866"/>
      <c r="E2813" s="867"/>
      <c r="F2813" s="866"/>
      <c r="G2813" s="866"/>
      <c r="H2813" s="870" t="str">
        <f t="array" ref="H2813">IF(ISERROR(INDEX(גיליון3!$U$13:$X$27,MATCH('דיווח פרטני'!G2813,גיליון3!$T$13:$T$27,0),MATCH('דיווח פרטני'!C2813,גיליון3!$U$12:$X$12,0)))," ", INDEX(גיליון3!$U$13:$X$27,MATCH('דיווח פרטני'!G2813,גיליון3!$T$13:$T$27,0),MATCH('דיווח פרטני'!C2813,גיליון3!$U$12:$X$12,0)))</f>
        <v xml:space="preserve"> </v>
      </c>
      <c r="I2813" s="866"/>
      <c r="J2813" s="866"/>
      <c r="K2813" s="905"/>
    </row>
    <row r="2814" spans="1:11" ht="19" thickBot="1" x14ac:dyDescent="0.5">
      <c r="A2814" s="866"/>
      <c r="B2814" s="866"/>
      <c r="C2814" s="866"/>
      <c r="D2814" s="866"/>
      <c r="E2814" s="867"/>
      <c r="F2814" s="866"/>
      <c r="G2814" s="866"/>
      <c r="H2814" s="870" t="str">
        <f t="array" ref="H2814">IF(ISERROR(INDEX(גיליון3!$U$13:$X$27,MATCH('דיווח פרטני'!G2814,גיליון3!$T$13:$T$27,0),MATCH('דיווח פרטני'!C2814,גיליון3!$U$12:$X$12,0)))," ", INDEX(גיליון3!$U$13:$X$27,MATCH('דיווח פרטני'!G2814,גיליון3!$T$13:$T$27,0),MATCH('דיווח פרטני'!C2814,גיליון3!$U$12:$X$12,0)))</f>
        <v xml:space="preserve"> </v>
      </c>
      <c r="I2814" s="866"/>
      <c r="J2814" s="866"/>
      <c r="K2814" s="905"/>
    </row>
    <row r="2815" spans="1:11" ht="19" thickBot="1" x14ac:dyDescent="0.5">
      <c r="A2815" s="866"/>
      <c r="B2815" s="866"/>
      <c r="C2815" s="866"/>
      <c r="D2815" s="866"/>
      <c r="E2815" s="867"/>
      <c r="F2815" s="866"/>
      <c r="G2815" s="866"/>
      <c r="H2815" s="870" t="str">
        <f t="array" ref="H2815">IF(ISERROR(INDEX(גיליון3!$U$13:$X$27,MATCH('דיווח פרטני'!G2815,גיליון3!$T$13:$T$27,0),MATCH('דיווח פרטני'!C2815,גיליון3!$U$12:$X$12,0)))," ", INDEX(גיליון3!$U$13:$X$27,MATCH('דיווח פרטני'!G2815,גיליון3!$T$13:$T$27,0),MATCH('דיווח פרטני'!C2815,גיליון3!$U$12:$X$12,0)))</f>
        <v xml:space="preserve"> </v>
      </c>
      <c r="I2815" s="866"/>
      <c r="J2815" s="866"/>
      <c r="K2815" s="905"/>
    </row>
    <row r="2816" spans="1:11" ht="19" thickBot="1" x14ac:dyDescent="0.5">
      <c r="A2816" s="866"/>
      <c r="B2816" s="866"/>
      <c r="C2816" s="866"/>
      <c r="D2816" s="866"/>
      <c r="E2816" s="867"/>
      <c r="F2816" s="866"/>
      <c r="G2816" s="866"/>
      <c r="H2816" s="870" t="str">
        <f t="array" ref="H2816">IF(ISERROR(INDEX(גיליון3!$U$13:$X$27,MATCH('דיווח פרטני'!G2816,גיליון3!$T$13:$T$27,0),MATCH('דיווח פרטני'!C2816,גיליון3!$U$12:$X$12,0)))," ", INDEX(גיליון3!$U$13:$X$27,MATCH('דיווח פרטני'!G2816,גיליון3!$T$13:$T$27,0),MATCH('דיווח פרטני'!C2816,גיליון3!$U$12:$X$12,0)))</f>
        <v xml:space="preserve"> </v>
      </c>
      <c r="I2816" s="866"/>
      <c r="J2816" s="866"/>
      <c r="K2816" s="905"/>
    </row>
    <row r="2817" spans="1:11" ht="19" thickBot="1" x14ac:dyDescent="0.5">
      <c r="A2817" s="866"/>
      <c r="B2817" s="866"/>
      <c r="C2817" s="866"/>
      <c r="D2817" s="866"/>
      <c r="E2817" s="867"/>
      <c r="F2817" s="866"/>
      <c r="G2817" s="866"/>
      <c r="H2817" s="870" t="str">
        <f t="array" ref="H2817">IF(ISERROR(INDEX(גיליון3!$U$13:$X$27,MATCH('דיווח פרטני'!G2817,גיליון3!$T$13:$T$27,0),MATCH('דיווח פרטני'!C2817,גיליון3!$U$12:$X$12,0)))," ", INDEX(גיליון3!$U$13:$X$27,MATCH('דיווח פרטני'!G2817,גיליון3!$T$13:$T$27,0),MATCH('דיווח פרטני'!C2817,גיליון3!$U$12:$X$12,0)))</f>
        <v xml:space="preserve"> </v>
      </c>
      <c r="I2817" s="866"/>
      <c r="J2817" s="866"/>
      <c r="K2817" s="905"/>
    </row>
    <row r="2818" spans="1:11" ht="19" thickBot="1" x14ac:dyDescent="0.5">
      <c r="A2818" s="866"/>
      <c r="B2818" s="866"/>
      <c r="C2818" s="866"/>
      <c r="D2818" s="866"/>
      <c r="E2818" s="867"/>
      <c r="F2818" s="866"/>
      <c r="G2818" s="866"/>
      <c r="H2818" s="870" t="str">
        <f t="array" ref="H2818">IF(ISERROR(INDEX(גיליון3!$U$13:$X$27,MATCH('דיווח פרטני'!G2818,גיליון3!$T$13:$T$27,0),MATCH('דיווח פרטני'!C2818,גיליון3!$U$12:$X$12,0)))," ", INDEX(גיליון3!$U$13:$X$27,MATCH('דיווח פרטני'!G2818,גיליון3!$T$13:$T$27,0),MATCH('דיווח פרטני'!C2818,גיליון3!$U$12:$X$12,0)))</f>
        <v xml:space="preserve"> </v>
      </c>
      <c r="I2818" s="866"/>
      <c r="J2818" s="866"/>
      <c r="K2818" s="905"/>
    </row>
    <row r="2819" spans="1:11" ht="19" thickBot="1" x14ac:dyDescent="0.5">
      <c r="A2819" s="866"/>
      <c r="B2819" s="866"/>
      <c r="C2819" s="866"/>
      <c r="D2819" s="866"/>
      <c r="E2819" s="867"/>
      <c r="F2819" s="866"/>
      <c r="G2819" s="866"/>
      <c r="H2819" s="870" t="str">
        <f t="array" ref="H2819">IF(ISERROR(INDEX(גיליון3!$U$13:$X$27,MATCH('דיווח פרטני'!G2819,גיליון3!$T$13:$T$27,0),MATCH('דיווח פרטני'!C2819,גיליון3!$U$12:$X$12,0)))," ", INDEX(גיליון3!$U$13:$X$27,MATCH('דיווח פרטני'!G2819,גיליון3!$T$13:$T$27,0),MATCH('דיווח פרטני'!C2819,גיליון3!$U$12:$X$12,0)))</f>
        <v xml:space="preserve"> </v>
      </c>
      <c r="I2819" s="866"/>
      <c r="J2819" s="866"/>
      <c r="K2819" s="905"/>
    </row>
    <row r="2820" spans="1:11" ht="19" thickBot="1" x14ac:dyDescent="0.5">
      <c r="A2820" s="866"/>
      <c r="B2820" s="866"/>
      <c r="C2820" s="866"/>
      <c r="D2820" s="866"/>
      <c r="E2820" s="867"/>
      <c r="F2820" s="866"/>
      <c r="G2820" s="866"/>
      <c r="H2820" s="870" t="str">
        <f t="array" ref="H2820">IF(ISERROR(INDEX(גיליון3!$U$13:$X$27,MATCH('דיווח פרטני'!G2820,גיליון3!$T$13:$T$27,0),MATCH('דיווח פרטני'!C2820,גיליון3!$U$12:$X$12,0)))," ", INDEX(גיליון3!$U$13:$X$27,MATCH('דיווח פרטני'!G2820,גיליון3!$T$13:$T$27,0),MATCH('דיווח פרטני'!C2820,גיליון3!$U$12:$X$12,0)))</f>
        <v xml:space="preserve"> </v>
      </c>
      <c r="I2820" s="866"/>
      <c r="J2820" s="866"/>
      <c r="K2820" s="905"/>
    </row>
    <row r="2821" spans="1:11" ht="19" thickBot="1" x14ac:dyDescent="0.5">
      <c r="A2821" s="866"/>
      <c r="B2821" s="866"/>
      <c r="C2821" s="866"/>
      <c r="D2821" s="866"/>
      <c r="E2821" s="867"/>
      <c r="F2821" s="866"/>
      <c r="G2821" s="866"/>
      <c r="H2821" s="870" t="str">
        <f t="array" ref="H2821">IF(ISERROR(INDEX(גיליון3!$U$13:$X$27,MATCH('דיווח פרטני'!G2821,גיליון3!$T$13:$T$27,0),MATCH('דיווח פרטני'!C2821,גיליון3!$U$12:$X$12,0)))," ", INDEX(גיליון3!$U$13:$X$27,MATCH('דיווח פרטני'!G2821,גיליון3!$T$13:$T$27,0),MATCH('דיווח פרטני'!C2821,גיליון3!$U$12:$X$12,0)))</f>
        <v xml:space="preserve"> </v>
      </c>
      <c r="I2821" s="866"/>
      <c r="J2821" s="866"/>
      <c r="K2821" s="905"/>
    </row>
    <row r="2822" spans="1:11" ht="19" thickBot="1" x14ac:dyDescent="0.5">
      <c r="A2822" s="866"/>
      <c r="B2822" s="866"/>
      <c r="C2822" s="866"/>
      <c r="D2822" s="866"/>
      <c r="E2822" s="867"/>
      <c r="F2822" s="866"/>
      <c r="G2822" s="866"/>
      <c r="H2822" s="870" t="str">
        <f t="array" ref="H2822">IF(ISERROR(INDEX(גיליון3!$U$13:$X$27,MATCH('דיווח פרטני'!G2822,גיליון3!$T$13:$T$27,0),MATCH('דיווח פרטני'!C2822,גיליון3!$U$12:$X$12,0)))," ", INDEX(גיליון3!$U$13:$X$27,MATCH('דיווח פרטני'!G2822,גיליון3!$T$13:$T$27,0),MATCH('דיווח פרטני'!C2822,גיליון3!$U$12:$X$12,0)))</f>
        <v xml:space="preserve"> </v>
      </c>
      <c r="I2822" s="866"/>
      <c r="J2822" s="866"/>
      <c r="K2822" s="905"/>
    </row>
    <row r="2823" spans="1:11" ht="19" thickBot="1" x14ac:dyDescent="0.5">
      <c r="A2823" s="866"/>
      <c r="B2823" s="866"/>
      <c r="C2823" s="866"/>
      <c r="D2823" s="866"/>
      <c r="E2823" s="867"/>
      <c r="F2823" s="866"/>
      <c r="G2823" s="866"/>
      <c r="H2823" s="870" t="str">
        <f t="array" ref="H2823">IF(ISERROR(INDEX(גיליון3!$U$13:$X$27,MATCH('דיווח פרטני'!G2823,גיליון3!$T$13:$T$27,0),MATCH('דיווח פרטני'!C2823,גיליון3!$U$12:$X$12,0)))," ", INDEX(גיליון3!$U$13:$X$27,MATCH('דיווח פרטני'!G2823,גיליון3!$T$13:$T$27,0),MATCH('דיווח פרטני'!C2823,גיליון3!$U$12:$X$12,0)))</f>
        <v xml:space="preserve"> </v>
      </c>
      <c r="I2823" s="866"/>
      <c r="J2823" s="866"/>
      <c r="K2823" s="905"/>
    </row>
    <row r="2824" spans="1:11" ht="19" thickBot="1" x14ac:dyDescent="0.5">
      <c r="A2824" s="866"/>
      <c r="B2824" s="866"/>
      <c r="C2824" s="866"/>
      <c r="D2824" s="866"/>
      <c r="E2824" s="867"/>
      <c r="F2824" s="866"/>
      <c r="G2824" s="866"/>
      <c r="H2824" s="870" t="str">
        <f t="array" ref="H2824">IF(ISERROR(INDEX(גיליון3!$U$13:$X$27,MATCH('דיווח פרטני'!G2824,גיליון3!$T$13:$T$27,0),MATCH('דיווח פרטני'!C2824,גיליון3!$U$12:$X$12,0)))," ", INDEX(גיליון3!$U$13:$X$27,MATCH('דיווח פרטני'!G2824,גיליון3!$T$13:$T$27,0),MATCH('דיווח פרטני'!C2824,גיליון3!$U$12:$X$12,0)))</f>
        <v xml:space="preserve"> </v>
      </c>
      <c r="I2824" s="866"/>
      <c r="J2824" s="866"/>
      <c r="K2824" s="905"/>
    </row>
    <row r="2825" spans="1:11" ht="19" thickBot="1" x14ac:dyDescent="0.5">
      <c r="A2825" s="866"/>
      <c r="B2825" s="866"/>
      <c r="C2825" s="866"/>
      <c r="D2825" s="866"/>
      <c r="E2825" s="867"/>
      <c r="F2825" s="866"/>
      <c r="G2825" s="866"/>
      <c r="H2825" s="870" t="str">
        <f t="array" ref="H2825">IF(ISERROR(INDEX(גיליון3!$U$13:$X$27,MATCH('דיווח פרטני'!G2825,גיליון3!$T$13:$T$27,0),MATCH('דיווח פרטני'!C2825,גיליון3!$U$12:$X$12,0)))," ", INDEX(גיליון3!$U$13:$X$27,MATCH('דיווח פרטני'!G2825,גיליון3!$T$13:$T$27,0),MATCH('דיווח פרטני'!C2825,גיליון3!$U$12:$X$12,0)))</f>
        <v xml:space="preserve"> </v>
      </c>
      <c r="I2825" s="866"/>
      <c r="J2825" s="866"/>
      <c r="K2825" s="905"/>
    </row>
    <row r="2826" spans="1:11" ht="19" thickBot="1" x14ac:dyDescent="0.5">
      <c r="A2826" s="866"/>
      <c r="B2826" s="866"/>
      <c r="C2826" s="866"/>
      <c r="D2826" s="866"/>
      <c r="E2826" s="867"/>
      <c r="F2826" s="866"/>
      <c r="G2826" s="866"/>
      <c r="H2826" s="870" t="str">
        <f t="array" ref="H2826">IF(ISERROR(INDEX(גיליון3!$U$13:$X$27,MATCH('דיווח פרטני'!G2826,גיליון3!$T$13:$T$27,0),MATCH('דיווח פרטני'!C2826,גיליון3!$U$12:$X$12,0)))," ", INDEX(גיליון3!$U$13:$X$27,MATCH('דיווח פרטני'!G2826,גיליון3!$T$13:$T$27,0),MATCH('דיווח פרטני'!C2826,גיליון3!$U$12:$X$12,0)))</f>
        <v xml:space="preserve"> </v>
      </c>
      <c r="I2826" s="866"/>
      <c r="J2826" s="866"/>
      <c r="K2826" s="905"/>
    </row>
    <row r="2827" spans="1:11" ht="19" thickBot="1" x14ac:dyDescent="0.5">
      <c r="A2827" s="866"/>
      <c r="B2827" s="866"/>
      <c r="C2827" s="866"/>
      <c r="D2827" s="866"/>
      <c r="E2827" s="867"/>
      <c r="F2827" s="866"/>
      <c r="G2827" s="866"/>
      <c r="H2827" s="870" t="str">
        <f t="array" ref="H2827">IF(ISERROR(INDEX(גיליון3!$U$13:$X$27,MATCH('דיווח פרטני'!G2827,גיליון3!$T$13:$T$27,0),MATCH('דיווח פרטני'!C2827,גיליון3!$U$12:$X$12,0)))," ", INDEX(גיליון3!$U$13:$X$27,MATCH('דיווח פרטני'!G2827,גיליון3!$T$13:$T$27,0),MATCH('דיווח פרטני'!C2827,גיליון3!$U$12:$X$12,0)))</f>
        <v xml:space="preserve"> </v>
      </c>
      <c r="I2827" s="866"/>
      <c r="J2827" s="866"/>
      <c r="K2827" s="905"/>
    </row>
    <row r="2828" spans="1:11" ht="19" thickBot="1" x14ac:dyDescent="0.5">
      <c r="A2828" s="866"/>
      <c r="B2828" s="866"/>
      <c r="C2828" s="866"/>
      <c r="D2828" s="866"/>
      <c r="E2828" s="867"/>
      <c r="F2828" s="866"/>
      <c r="G2828" s="866"/>
      <c r="H2828" s="870" t="str">
        <f t="array" ref="H2828">IF(ISERROR(INDEX(גיליון3!$U$13:$X$27,MATCH('דיווח פרטני'!G2828,גיליון3!$T$13:$T$27,0),MATCH('דיווח פרטני'!C2828,גיליון3!$U$12:$X$12,0)))," ", INDEX(גיליון3!$U$13:$X$27,MATCH('דיווח פרטני'!G2828,גיליון3!$T$13:$T$27,0),MATCH('דיווח פרטני'!C2828,גיליון3!$U$12:$X$12,0)))</f>
        <v xml:space="preserve"> </v>
      </c>
      <c r="I2828" s="866"/>
      <c r="J2828" s="866"/>
      <c r="K2828" s="905"/>
    </row>
    <row r="2829" spans="1:11" ht="19" thickBot="1" x14ac:dyDescent="0.5">
      <c r="A2829" s="866"/>
      <c r="B2829" s="866"/>
      <c r="C2829" s="866"/>
      <c r="D2829" s="866"/>
      <c r="E2829" s="867"/>
      <c r="F2829" s="866"/>
      <c r="G2829" s="866"/>
      <c r="H2829" s="870" t="str">
        <f t="array" ref="H2829">IF(ISERROR(INDEX(גיליון3!$U$13:$X$27,MATCH('דיווח פרטני'!G2829,גיליון3!$T$13:$T$27,0),MATCH('דיווח פרטני'!C2829,גיליון3!$U$12:$X$12,0)))," ", INDEX(גיליון3!$U$13:$X$27,MATCH('דיווח פרטני'!G2829,גיליון3!$T$13:$T$27,0),MATCH('דיווח פרטני'!C2829,גיליון3!$U$12:$X$12,0)))</f>
        <v xml:space="preserve"> </v>
      </c>
      <c r="I2829" s="866"/>
      <c r="J2829" s="866"/>
      <c r="K2829" s="905"/>
    </row>
    <row r="2830" spans="1:11" ht="19" thickBot="1" x14ac:dyDescent="0.5">
      <c r="A2830" s="866"/>
      <c r="B2830" s="866"/>
      <c r="C2830" s="866"/>
      <c r="D2830" s="866"/>
      <c r="E2830" s="867"/>
      <c r="F2830" s="866"/>
      <c r="G2830" s="866"/>
      <c r="H2830" s="870" t="str">
        <f t="array" ref="H2830">IF(ISERROR(INDEX(גיליון3!$U$13:$X$27,MATCH('דיווח פרטני'!G2830,גיליון3!$T$13:$T$27,0),MATCH('דיווח פרטני'!C2830,גיליון3!$U$12:$X$12,0)))," ", INDEX(גיליון3!$U$13:$X$27,MATCH('דיווח פרטני'!G2830,גיליון3!$T$13:$T$27,0),MATCH('דיווח פרטני'!C2830,גיליון3!$U$12:$X$12,0)))</f>
        <v xml:space="preserve"> </v>
      </c>
      <c r="I2830" s="866"/>
      <c r="J2830" s="866"/>
      <c r="K2830" s="905"/>
    </row>
    <row r="2831" spans="1:11" ht="19" thickBot="1" x14ac:dyDescent="0.5">
      <c r="A2831" s="866"/>
      <c r="B2831" s="866"/>
      <c r="C2831" s="866"/>
      <c r="D2831" s="866"/>
      <c r="E2831" s="867"/>
      <c r="F2831" s="866"/>
      <c r="G2831" s="866"/>
      <c r="H2831" s="870" t="str">
        <f t="array" ref="H2831">IF(ISERROR(INDEX(גיליון3!$U$13:$X$27,MATCH('דיווח פרטני'!G2831,גיליון3!$T$13:$T$27,0),MATCH('דיווח פרטני'!C2831,גיליון3!$U$12:$X$12,0)))," ", INDEX(גיליון3!$U$13:$X$27,MATCH('דיווח פרטני'!G2831,גיליון3!$T$13:$T$27,0),MATCH('דיווח פרטני'!C2831,גיליון3!$U$12:$X$12,0)))</f>
        <v xml:space="preserve"> </v>
      </c>
      <c r="I2831" s="866"/>
      <c r="J2831" s="866"/>
      <c r="K2831" s="905"/>
    </row>
    <row r="2832" spans="1:11" ht="19" thickBot="1" x14ac:dyDescent="0.5">
      <c r="A2832" s="866"/>
      <c r="B2832" s="866"/>
      <c r="C2832" s="866"/>
      <c r="D2832" s="866"/>
      <c r="E2832" s="867"/>
      <c r="F2832" s="866"/>
      <c r="G2832" s="866"/>
      <c r="H2832" s="870" t="str">
        <f t="array" ref="H2832">IF(ISERROR(INDEX(גיליון3!$U$13:$X$27,MATCH('דיווח פרטני'!G2832,גיליון3!$T$13:$T$27,0),MATCH('דיווח פרטני'!C2832,גיליון3!$U$12:$X$12,0)))," ", INDEX(גיליון3!$U$13:$X$27,MATCH('דיווח פרטני'!G2832,גיליון3!$T$13:$T$27,0),MATCH('דיווח פרטני'!C2832,גיליון3!$U$12:$X$12,0)))</f>
        <v xml:space="preserve"> </v>
      </c>
      <c r="I2832" s="866"/>
      <c r="J2832" s="866"/>
      <c r="K2832" s="905"/>
    </row>
    <row r="2833" spans="1:11" ht="19" thickBot="1" x14ac:dyDescent="0.5">
      <c r="A2833" s="866"/>
      <c r="B2833" s="866"/>
      <c r="C2833" s="866"/>
      <c r="D2833" s="866"/>
      <c r="E2833" s="867"/>
      <c r="F2833" s="866"/>
      <c r="G2833" s="866"/>
      <c r="H2833" s="870" t="str">
        <f t="array" ref="H2833">IF(ISERROR(INDEX(גיליון3!$U$13:$X$27,MATCH('דיווח פרטני'!G2833,גיליון3!$T$13:$T$27,0),MATCH('דיווח פרטני'!C2833,גיליון3!$U$12:$X$12,0)))," ", INDEX(גיליון3!$U$13:$X$27,MATCH('דיווח פרטני'!G2833,גיליון3!$T$13:$T$27,0),MATCH('דיווח פרטני'!C2833,גיליון3!$U$12:$X$12,0)))</f>
        <v xml:space="preserve"> </v>
      </c>
      <c r="I2833" s="866"/>
      <c r="J2833" s="866"/>
      <c r="K2833" s="905"/>
    </row>
    <row r="2834" spans="1:11" ht="19" thickBot="1" x14ac:dyDescent="0.5">
      <c r="A2834" s="866"/>
      <c r="B2834" s="866"/>
      <c r="C2834" s="866"/>
      <c r="D2834" s="866"/>
      <c r="E2834" s="867"/>
      <c r="F2834" s="866"/>
      <c r="G2834" s="866"/>
      <c r="H2834" s="870" t="str">
        <f t="array" ref="H2834">IF(ISERROR(INDEX(גיליון3!$U$13:$X$27,MATCH('דיווח פרטני'!G2834,גיליון3!$T$13:$T$27,0),MATCH('דיווח פרטני'!C2834,גיליון3!$U$12:$X$12,0)))," ", INDEX(גיליון3!$U$13:$X$27,MATCH('דיווח פרטני'!G2834,גיליון3!$T$13:$T$27,0),MATCH('דיווח פרטני'!C2834,גיליון3!$U$12:$X$12,0)))</f>
        <v xml:space="preserve"> </v>
      </c>
      <c r="I2834" s="866"/>
      <c r="J2834" s="866"/>
      <c r="K2834" s="905"/>
    </row>
    <row r="2835" spans="1:11" ht="19" thickBot="1" x14ac:dyDescent="0.5">
      <c r="A2835" s="866"/>
      <c r="B2835" s="866"/>
      <c r="C2835" s="866"/>
      <c r="D2835" s="866"/>
      <c r="E2835" s="867"/>
      <c r="F2835" s="866"/>
      <c r="G2835" s="866"/>
      <c r="H2835" s="870" t="str">
        <f t="array" ref="H2835">IF(ISERROR(INDEX(גיליון3!$U$13:$X$27,MATCH('דיווח פרטני'!G2835,גיליון3!$T$13:$T$27,0),MATCH('דיווח פרטני'!C2835,גיליון3!$U$12:$X$12,0)))," ", INDEX(גיליון3!$U$13:$X$27,MATCH('דיווח פרטני'!G2835,גיליון3!$T$13:$T$27,0),MATCH('דיווח פרטני'!C2835,גיליון3!$U$12:$X$12,0)))</f>
        <v xml:space="preserve"> </v>
      </c>
      <c r="I2835" s="866"/>
      <c r="J2835" s="866"/>
      <c r="K2835" s="905"/>
    </row>
    <row r="2836" spans="1:11" ht="19" thickBot="1" x14ac:dyDescent="0.5">
      <c r="A2836" s="866"/>
      <c r="B2836" s="866"/>
      <c r="C2836" s="866"/>
      <c r="D2836" s="866"/>
      <c r="E2836" s="867"/>
      <c r="F2836" s="866"/>
      <c r="G2836" s="866"/>
      <c r="H2836" s="870" t="str">
        <f t="array" ref="H2836">IF(ISERROR(INDEX(גיליון3!$U$13:$X$27,MATCH('דיווח פרטני'!G2836,גיליון3!$T$13:$T$27,0),MATCH('דיווח פרטני'!C2836,גיליון3!$U$12:$X$12,0)))," ", INDEX(גיליון3!$U$13:$X$27,MATCH('דיווח פרטני'!G2836,גיליון3!$T$13:$T$27,0),MATCH('דיווח פרטני'!C2836,גיליון3!$U$12:$X$12,0)))</f>
        <v xml:space="preserve"> </v>
      </c>
      <c r="I2836" s="866"/>
      <c r="J2836" s="866"/>
      <c r="K2836" s="905"/>
    </row>
    <row r="2837" spans="1:11" ht="19" thickBot="1" x14ac:dyDescent="0.5">
      <c r="A2837" s="866"/>
      <c r="B2837" s="866"/>
      <c r="C2837" s="866"/>
      <c r="D2837" s="866"/>
      <c r="E2837" s="867"/>
      <c r="F2837" s="866"/>
      <c r="G2837" s="866"/>
      <c r="H2837" s="870" t="str">
        <f t="array" ref="H2837">IF(ISERROR(INDEX(גיליון3!$U$13:$X$27,MATCH('דיווח פרטני'!G2837,גיליון3!$T$13:$T$27,0),MATCH('דיווח פרטני'!C2837,גיליון3!$U$12:$X$12,0)))," ", INDEX(גיליון3!$U$13:$X$27,MATCH('דיווח פרטני'!G2837,גיליון3!$T$13:$T$27,0),MATCH('דיווח פרטני'!C2837,גיליון3!$U$12:$X$12,0)))</f>
        <v xml:space="preserve"> </v>
      </c>
      <c r="I2837" s="866"/>
      <c r="J2837" s="866"/>
      <c r="K2837" s="905"/>
    </row>
    <row r="2838" spans="1:11" ht="19" thickBot="1" x14ac:dyDescent="0.5">
      <c r="A2838" s="866"/>
      <c r="B2838" s="866"/>
      <c r="C2838" s="866"/>
      <c r="D2838" s="866"/>
      <c r="E2838" s="867"/>
      <c r="F2838" s="866"/>
      <c r="G2838" s="866"/>
      <c r="H2838" s="870" t="str">
        <f t="array" ref="H2838">IF(ISERROR(INDEX(גיליון3!$U$13:$X$27,MATCH('דיווח פרטני'!G2838,גיליון3!$T$13:$T$27,0),MATCH('דיווח פרטני'!C2838,גיליון3!$U$12:$X$12,0)))," ", INDEX(גיליון3!$U$13:$X$27,MATCH('דיווח פרטני'!G2838,גיליון3!$T$13:$T$27,0),MATCH('דיווח פרטני'!C2838,גיליון3!$U$12:$X$12,0)))</f>
        <v xml:space="preserve"> </v>
      </c>
      <c r="I2838" s="866"/>
      <c r="J2838" s="866"/>
      <c r="K2838" s="905"/>
    </row>
    <row r="2839" spans="1:11" ht="19" thickBot="1" x14ac:dyDescent="0.5">
      <c r="A2839" s="866"/>
      <c r="B2839" s="866"/>
      <c r="C2839" s="866"/>
      <c r="D2839" s="866"/>
      <c r="E2839" s="867"/>
      <c r="F2839" s="866"/>
      <c r="G2839" s="866"/>
      <c r="H2839" s="870" t="str">
        <f t="array" ref="H2839">IF(ISERROR(INDEX(גיליון3!$U$13:$X$27,MATCH('דיווח פרטני'!G2839,גיליון3!$T$13:$T$27,0),MATCH('דיווח פרטני'!C2839,גיליון3!$U$12:$X$12,0)))," ", INDEX(גיליון3!$U$13:$X$27,MATCH('דיווח פרטני'!G2839,גיליון3!$T$13:$T$27,0),MATCH('דיווח פרטני'!C2839,גיליון3!$U$12:$X$12,0)))</f>
        <v xml:space="preserve"> </v>
      </c>
      <c r="I2839" s="866"/>
      <c r="J2839" s="866"/>
      <c r="K2839" s="905"/>
    </row>
    <row r="2840" spans="1:11" ht="19" thickBot="1" x14ac:dyDescent="0.5">
      <c r="A2840" s="866"/>
      <c r="B2840" s="866"/>
      <c r="C2840" s="866"/>
      <c r="D2840" s="866"/>
      <c r="E2840" s="867"/>
      <c r="F2840" s="866"/>
      <c r="G2840" s="866"/>
      <c r="H2840" s="870" t="str">
        <f t="array" ref="H2840">IF(ISERROR(INDEX(גיליון3!$U$13:$X$27,MATCH('דיווח פרטני'!G2840,גיליון3!$T$13:$T$27,0),MATCH('דיווח פרטני'!C2840,גיליון3!$U$12:$X$12,0)))," ", INDEX(גיליון3!$U$13:$X$27,MATCH('דיווח פרטני'!G2840,גיליון3!$T$13:$T$27,0),MATCH('דיווח פרטני'!C2840,גיליון3!$U$12:$X$12,0)))</f>
        <v xml:space="preserve"> </v>
      </c>
      <c r="I2840" s="866"/>
      <c r="J2840" s="866"/>
      <c r="K2840" s="905"/>
    </row>
    <row r="2841" spans="1:11" ht="19" thickBot="1" x14ac:dyDescent="0.5">
      <c r="A2841" s="866"/>
      <c r="B2841" s="866"/>
      <c r="C2841" s="866"/>
      <c r="D2841" s="866"/>
      <c r="E2841" s="867"/>
      <c r="F2841" s="866"/>
      <c r="G2841" s="866"/>
      <c r="H2841" s="870" t="str">
        <f t="array" ref="H2841">IF(ISERROR(INDEX(גיליון3!$U$13:$X$27,MATCH('דיווח פרטני'!G2841,גיליון3!$T$13:$T$27,0),MATCH('דיווח פרטני'!C2841,גיליון3!$U$12:$X$12,0)))," ", INDEX(גיליון3!$U$13:$X$27,MATCH('דיווח פרטני'!G2841,גיליון3!$T$13:$T$27,0),MATCH('דיווח פרטני'!C2841,גיליון3!$U$12:$X$12,0)))</f>
        <v xml:space="preserve"> </v>
      </c>
      <c r="I2841" s="866"/>
      <c r="J2841" s="866"/>
      <c r="K2841" s="905"/>
    </row>
    <row r="2842" spans="1:11" ht="19" thickBot="1" x14ac:dyDescent="0.5">
      <c r="A2842" s="866"/>
      <c r="B2842" s="866"/>
      <c r="C2842" s="866"/>
      <c r="D2842" s="866"/>
      <c r="E2842" s="867"/>
      <c r="F2842" s="866"/>
      <c r="G2842" s="866"/>
      <c r="H2842" s="870" t="str">
        <f t="array" ref="H2842">IF(ISERROR(INDEX(גיליון3!$U$13:$X$27,MATCH('דיווח פרטני'!G2842,גיליון3!$T$13:$T$27,0),MATCH('דיווח פרטני'!C2842,גיליון3!$U$12:$X$12,0)))," ", INDEX(גיליון3!$U$13:$X$27,MATCH('דיווח פרטני'!G2842,גיליון3!$T$13:$T$27,0),MATCH('דיווח פרטני'!C2842,גיליון3!$U$12:$X$12,0)))</f>
        <v xml:space="preserve"> </v>
      </c>
      <c r="I2842" s="866"/>
      <c r="J2842" s="866"/>
      <c r="K2842" s="905"/>
    </row>
    <row r="2843" spans="1:11" ht="19" thickBot="1" x14ac:dyDescent="0.5">
      <c r="A2843" s="866"/>
      <c r="B2843" s="866"/>
      <c r="C2843" s="866"/>
      <c r="D2843" s="866"/>
      <c r="E2843" s="867"/>
      <c r="F2843" s="866"/>
      <c r="G2843" s="866"/>
      <c r="H2843" s="870" t="str">
        <f t="array" ref="H2843">IF(ISERROR(INDEX(גיליון3!$U$13:$X$27,MATCH('דיווח פרטני'!G2843,גיליון3!$T$13:$T$27,0),MATCH('דיווח פרטני'!C2843,גיליון3!$U$12:$X$12,0)))," ", INDEX(גיליון3!$U$13:$X$27,MATCH('דיווח פרטני'!G2843,גיליון3!$T$13:$T$27,0),MATCH('דיווח פרטני'!C2843,גיליון3!$U$12:$X$12,0)))</f>
        <v xml:space="preserve"> </v>
      </c>
      <c r="I2843" s="866"/>
      <c r="J2843" s="866"/>
      <c r="K2843" s="905"/>
    </row>
    <row r="2844" spans="1:11" ht="19" thickBot="1" x14ac:dyDescent="0.5">
      <c r="A2844" s="866"/>
      <c r="B2844" s="866"/>
      <c r="C2844" s="866"/>
      <c r="D2844" s="866"/>
      <c r="E2844" s="867"/>
      <c r="F2844" s="866"/>
      <c r="G2844" s="866"/>
      <c r="H2844" s="870" t="str">
        <f t="array" ref="H2844">IF(ISERROR(INDEX(גיליון3!$U$13:$X$27,MATCH('דיווח פרטני'!G2844,גיליון3!$T$13:$T$27,0),MATCH('דיווח פרטני'!C2844,גיליון3!$U$12:$X$12,0)))," ", INDEX(גיליון3!$U$13:$X$27,MATCH('דיווח פרטני'!G2844,גיליון3!$T$13:$T$27,0),MATCH('דיווח פרטני'!C2844,גיליון3!$U$12:$X$12,0)))</f>
        <v xml:space="preserve"> </v>
      </c>
      <c r="I2844" s="866"/>
      <c r="J2844" s="866"/>
      <c r="K2844" s="905"/>
    </row>
    <row r="2845" spans="1:11" ht="19" thickBot="1" x14ac:dyDescent="0.5">
      <c r="A2845" s="866"/>
      <c r="B2845" s="866"/>
      <c r="C2845" s="866"/>
      <c r="D2845" s="866"/>
      <c r="E2845" s="867"/>
      <c r="F2845" s="866"/>
      <c r="G2845" s="866"/>
      <c r="H2845" s="870" t="str">
        <f t="array" ref="H2845">IF(ISERROR(INDEX(גיליון3!$U$13:$X$27,MATCH('דיווח פרטני'!G2845,גיליון3!$T$13:$T$27,0),MATCH('דיווח פרטני'!C2845,גיליון3!$U$12:$X$12,0)))," ", INDEX(גיליון3!$U$13:$X$27,MATCH('דיווח פרטני'!G2845,גיליון3!$T$13:$T$27,0),MATCH('דיווח פרטני'!C2845,גיליון3!$U$12:$X$12,0)))</f>
        <v xml:space="preserve"> </v>
      </c>
      <c r="I2845" s="866"/>
      <c r="J2845" s="866"/>
      <c r="K2845" s="905"/>
    </row>
    <row r="2846" spans="1:11" ht="19" thickBot="1" x14ac:dyDescent="0.5">
      <c r="A2846" s="866"/>
      <c r="B2846" s="866"/>
      <c r="C2846" s="866"/>
      <c r="D2846" s="866"/>
      <c r="E2846" s="867"/>
      <c r="F2846" s="866"/>
      <c r="G2846" s="866"/>
      <c r="H2846" s="870" t="str">
        <f t="array" ref="H2846">IF(ISERROR(INDEX(גיליון3!$U$13:$X$27,MATCH('דיווח פרטני'!G2846,גיליון3!$T$13:$T$27,0),MATCH('דיווח פרטני'!C2846,גיליון3!$U$12:$X$12,0)))," ", INDEX(גיליון3!$U$13:$X$27,MATCH('דיווח פרטני'!G2846,גיליון3!$T$13:$T$27,0),MATCH('דיווח פרטני'!C2846,גיליון3!$U$12:$X$12,0)))</f>
        <v xml:space="preserve"> </v>
      </c>
      <c r="I2846" s="866"/>
      <c r="J2846" s="866"/>
      <c r="K2846" s="905"/>
    </row>
    <row r="2847" spans="1:11" ht="19" thickBot="1" x14ac:dyDescent="0.5">
      <c r="A2847" s="866"/>
      <c r="B2847" s="866"/>
      <c r="C2847" s="866"/>
      <c r="D2847" s="866"/>
      <c r="E2847" s="867"/>
      <c r="F2847" s="866"/>
      <c r="G2847" s="866"/>
      <c r="H2847" s="870" t="str">
        <f t="array" ref="H2847">IF(ISERROR(INDEX(גיליון3!$U$13:$X$27,MATCH('דיווח פרטני'!G2847,גיליון3!$T$13:$T$27,0),MATCH('דיווח פרטני'!C2847,גיליון3!$U$12:$X$12,0)))," ", INDEX(גיליון3!$U$13:$X$27,MATCH('דיווח פרטני'!G2847,גיליון3!$T$13:$T$27,0),MATCH('דיווח פרטני'!C2847,גיליון3!$U$12:$X$12,0)))</f>
        <v xml:space="preserve"> </v>
      </c>
      <c r="I2847" s="866"/>
      <c r="J2847" s="866"/>
      <c r="K2847" s="905"/>
    </row>
    <row r="2848" spans="1:11" ht="19" thickBot="1" x14ac:dyDescent="0.5">
      <c r="A2848" s="866"/>
      <c r="B2848" s="866"/>
      <c r="C2848" s="866"/>
      <c r="D2848" s="866"/>
      <c r="E2848" s="867"/>
      <c r="F2848" s="866"/>
      <c r="G2848" s="866"/>
      <c r="H2848" s="870" t="str">
        <f t="array" ref="H2848">IF(ISERROR(INDEX(גיליון3!$U$13:$X$27,MATCH('דיווח פרטני'!G2848,גיליון3!$T$13:$T$27,0),MATCH('דיווח פרטני'!C2848,גיליון3!$U$12:$X$12,0)))," ", INDEX(גיליון3!$U$13:$X$27,MATCH('דיווח פרטני'!G2848,גיליון3!$T$13:$T$27,0),MATCH('דיווח פרטני'!C2848,גיליון3!$U$12:$X$12,0)))</f>
        <v xml:space="preserve"> </v>
      </c>
      <c r="I2848" s="866"/>
      <c r="J2848" s="866"/>
      <c r="K2848" s="905"/>
    </row>
    <row r="2849" spans="1:11" ht="19" thickBot="1" x14ac:dyDescent="0.5">
      <c r="A2849" s="866"/>
      <c r="B2849" s="866"/>
      <c r="C2849" s="866"/>
      <c r="D2849" s="866"/>
      <c r="E2849" s="867"/>
      <c r="F2849" s="866"/>
      <c r="G2849" s="866"/>
      <c r="H2849" s="870" t="str">
        <f t="array" ref="H2849">IF(ISERROR(INDEX(גיליון3!$U$13:$X$27,MATCH('דיווח פרטני'!G2849,גיליון3!$T$13:$T$27,0),MATCH('דיווח פרטני'!C2849,גיליון3!$U$12:$X$12,0)))," ", INDEX(גיליון3!$U$13:$X$27,MATCH('דיווח פרטני'!G2849,גיליון3!$T$13:$T$27,0),MATCH('דיווח פרטני'!C2849,גיליון3!$U$12:$X$12,0)))</f>
        <v xml:space="preserve"> </v>
      </c>
      <c r="I2849" s="866"/>
      <c r="J2849" s="866"/>
      <c r="K2849" s="905"/>
    </row>
    <row r="2850" spans="1:11" ht="19" thickBot="1" x14ac:dyDescent="0.5">
      <c r="A2850" s="866"/>
      <c r="B2850" s="866"/>
      <c r="C2850" s="866"/>
      <c r="D2850" s="866"/>
      <c r="E2850" s="867"/>
      <c r="F2850" s="866"/>
      <c r="G2850" s="866"/>
      <c r="H2850" s="870" t="str">
        <f t="array" ref="H2850">IF(ISERROR(INDEX(גיליון3!$U$13:$X$27,MATCH('דיווח פרטני'!G2850,גיליון3!$T$13:$T$27,0),MATCH('דיווח פרטני'!C2850,גיליון3!$U$12:$X$12,0)))," ", INDEX(גיליון3!$U$13:$X$27,MATCH('דיווח פרטני'!G2850,גיליון3!$T$13:$T$27,0),MATCH('דיווח פרטני'!C2850,גיליון3!$U$12:$X$12,0)))</f>
        <v xml:space="preserve"> </v>
      </c>
      <c r="I2850" s="866"/>
      <c r="J2850" s="866"/>
      <c r="K2850" s="905"/>
    </row>
    <row r="2851" spans="1:11" ht="19" thickBot="1" x14ac:dyDescent="0.5">
      <c r="A2851" s="866"/>
      <c r="B2851" s="866"/>
      <c r="C2851" s="866"/>
      <c r="D2851" s="866"/>
      <c r="E2851" s="867"/>
      <c r="F2851" s="866"/>
      <c r="G2851" s="866"/>
      <c r="H2851" s="870" t="str">
        <f t="array" ref="H2851">IF(ISERROR(INDEX(גיליון3!$U$13:$X$27,MATCH('דיווח פרטני'!G2851,גיליון3!$T$13:$T$27,0),MATCH('דיווח פרטני'!C2851,גיליון3!$U$12:$X$12,0)))," ", INDEX(גיליון3!$U$13:$X$27,MATCH('דיווח פרטני'!G2851,גיליון3!$T$13:$T$27,0),MATCH('דיווח פרטני'!C2851,גיליון3!$U$12:$X$12,0)))</f>
        <v xml:space="preserve"> </v>
      </c>
      <c r="I2851" s="866"/>
      <c r="J2851" s="866"/>
      <c r="K2851" s="905"/>
    </row>
    <row r="2852" spans="1:11" ht="19" thickBot="1" x14ac:dyDescent="0.5">
      <c r="A2852" s="866"/>
      <c r="B2852" s="866"/>
      <c r="C2852" s="866"/>
      <c r="D2852" s="866"/>
      <c r="E2852" s="867"/>
      <c r="F2852" s="866"/>
      <c r="G2852" s="866"/>
      <c r="H2852" s="870" t="str">
        <f t="array" ref="H2852">IF(ISERROR(INDEX(גיליון3!$U$13:$X$27,MATCH('דיווח פרטני'!G2852,גיליון3!$T$13:$T$27,0),MATCH('דיווח פרטני'!C2852,גיליון3!$U$12:$X$12,0)))," ", INDEX(גיליון3!$U$13:$X$27,MATCH('דיווח פרטני'!G2852,גיליון3!$T$13:$T$27,0),MATCH('דיווח פרטני'!C2852,גיליון3!$U$12:$X$12,0)))</f>
        <v xml:space="preserve"> </v>
      </c>
      <c r="I2852" s="866"/>
      <c r="J2852" s="866"/>
      <c r="K2852" s="905"/>
    </row>
    <row r="2853" spans="1:11" ht="19" thickBot="1" x14ac:dyDescent="0.5">
      <c r="A2853" s="866"/>
      <c r="B2853" s="866"/>
      <c r="C2853" s="866"/>
      <c r="D2853" s="866"/>
      <c r="E2853" s="867"/>
      <c r="F2853" s="866"/>
      <c r="G2853" s="866"/>
      <c r="H2853" s="870" t="str">
        <f t="array" ref="H2853">IF(ISERROR(INDEX(גיליון3!$U$13:$X$27,MATCH('דיווח פרטני'!G2853,גיליון3!$T$13:$T$27,0),MATCH('דיווח פרטני'!C2853,גיליון3!$U$12:$X$12,0)))," ", INDEX(גיליון3!$U$13:$X$27,MATCH('דיווח פרטני'!G2853,גיליון3!$T$13:$T$27,0),MATCH('דיווח פרטני'!C2853,גיליון3!$U$12:$X$12,0)))</f>
        <v xml:space="preserve"> </v>
      </c>
      <c r="I2853" s="866"/>
      <c r="J2853" s="866"/>
      <c r="K2853" s="905"/>
    </row>
    <row r="2854" spans="1:11" ht="19" thickBot="1" x14ac:dyDescent="0.5">
      <c r="A2854" s="866"/>
      <c r="B2854" s="866"/>
      <c r="C2854" s="866"/>
      <c r="D2854" s="866"/>
      <c r="E2854" s="867"/>
      <c r="F2854" s="866"/>
      <c r="G2854" s="866"/>
      <c r="H2854" s="870" t="str">
        <f t="array" ref="H2854">IF(ISERROR(INDEX(גיליון3!$U$13:$X$27,MATCH('דיווח פרטני'!G2854,גיליון3!$T$13:$T$27,0),MATCH('דיווח פרטני'!C2854,גיליון3!$U$12:$X$12,0)))," ", INDEX(גיליון3!$U$13:$X$27,MATCH('דיווח פרטני'!G2854,גיליון3!$T$13:$T$27,0),MATCH('דיווח פרטני'!C2854,גיליון3!$U$12:$X$12,0)))</f>
        <v xml:space="preserve"> </v>
      </c>
      <c r="I2854" s="866"/>
      <c r="J2854" s="866"/>
      <c r="K2854" s="905"/>
    </row>
    <row r="2855" spans="1:11" ht="19" thickBot="1" x14ac:dyDescent="0.5">
      <c r="A2855" s="866"/>
      <c r="B2855" s="866"/>
      <c r="C2855" s="866"/>
      <c r="D2855" s="866"/>
      <c r="E2855" s="867"/>
      <c r="F2855" s="866"/>
      <c r="G2855" s="866"/>
      <c r="H2855" s="870" t="str">
        <f t="array" ref="H2855">IF(ISERROR(INDEX(גיליון3!$U$13:$X$27,MATCH('דיווח פרטני'!G2855,גיליון3!$T$13:$T$27,0),MATCH('דיווח פרטני'!C2855,גיליון3!$U$12:$X$12,0)))," ", INDEX(גיליון3!$U$13:$X$27,MATCH('דיווח פרטני'!G2855,גיליון3!$T$13:$T$27,0),MATCH('דיווח פרטני'!C2855,גיליון3!$U$12:$X$12,0)))</f>
        <v xml:space="preserve"> </v>
      </c>
      <c r="I2855" s="866"/>
      <c r="J2855" s="866"/>
      <c r="K2855" s="905"/>
    </row>
    <row r="2856" spans="1:11" ht="19" thickBot="1" x14ac:dyDescent="0.5">
      <c r="A2856" s="866"/>
      <c r="B2856" s="866"/>
      <c r="C2856" s="866"/>
      <c r="D2856" s="866"/>
      <c r="E2856" s="867"/>
      <c r="F2856" s="866"/>
      <c r="G2856" s="866"/>
      <c r="H2856" s="870" t="str">
        <f t="array" ref="H2856">IF(ISERROR(INDEX(גיליון3!$U$13:$X$27,MATCH('דיווח פרטני'!G2856,גיליון3!$T$13:$T$27,0),MATCH('דיווח פרטני'!C2856,גיליון3!$U$12:$X$12,0)))," ", INDEX(גיליון3!$U$13:$X$27,MATCH('דיווח פרטני'!G2856,גיליון3!$T$13:$T$27,0),MATCH('דיווח פרטני'!C2856,גיליון3!$U$12:$X$12,0)))</f>
        <v xml:space="preserve"> </v>
      </c>
      <c r="I2856" s="866"/>
      <c r="J2856" s="866"/>
      <c r="K2856" s="905"/>
    </row>
    <row r="2857" spans="1:11" ht="19" thickBot="1" x14ac:dyDescent="0.5">
      <c r="A2857" s="866"/>
      <c r="B2857" s="866"/>
      <c r="C2857" s="866"/>
      <c r="D2857" s="866"/>
      <c r="E2857" s="867"/>
      <c r="F2857" s="866"/>
      <c r="G2857" s="866"/>
      <c r="H2857" s="870" t="str">
        <f t="array" ref="H2857">IF(ISERROR(INDEX(גיליון3!$U$13:$X$27,MATCH('דיווח פרטני'!G2857,גיליון3!$T$13:$T$27,0),MATCH('דיווח פרטני'!C2857,גיליון3!$U$12:$X$12,0)))," ", INDEX(גיליון3!$U$13:$X$27,MATCH('דיווח פרטני'!G2857,גיליון3!$T$13:$T$27,0),MATCH('דיווח פרטני'!C2857,גיליון3!$U$12:$X$12,0)))</f>
        <v xml:space="preserve"> </v>
      </c>
      <c r="I2857" s="866"/>
      <c r="J2857" s="866"/>
      <c r="K2857" s="905"/>
    </row>
    <row r="2858" spans="1:11" ht="19" thickBot="1" x14ac:dyDescent="0.5">
      <c r="A2858" s="866"/>
      <c r="B2858" s="866"/>
      <c r="C2858" s="866"/>
      <c r="D2858" s="866"/>
      <c r="E2858" s="867"/>
      <c r="F2858" s="866"/>
      <c r="G2858" s="866"/>
      <c r="H2858" s="870" t="str">
        <f t="array" ref="H2858">IF(ISERROR(INDEX(גיליון3!$U$13:$X$27,MATCH('דיווח פרטני'!G2858,גיליון3!$T$13:$T$27,0),MATCH('דיווח פרטני'!C2858,גיליון3!$U$12:$X$12,0)))," ", INDEX(גיליון3!$U$13:$X$27,MATCH('דיווח פרטני'!G2858,גיליון3!$T$13:$T$27,0),MATCH('דיווח פרטני'!C2858,גיליון3!$U$12:$X$12,0)))</f>
        <v xml:space="preserve"> </v>
      </c>
      <c r="I2858" s="866"/>
      <c r="J2858" s="866"/>
      <c r="K2858" s="905"/>
    </row>
    <row r="2859" spans="1:11" ht="19" thickBot="1" x14ac:dyDescent="0.5">
      <c r="A2859" s="866"/>
      <c r="B2859" s="866"/>
      <c r="C2859" s="866"/>
      <c r="D2859" s="866"/>
      <c r="E2859" s="867"/>
      <c r="F2859" s="866"/>
      <c r="G2859" s="866"/>
      <c r="H2859" s="870" t="str">
        <f t="array" ref="H2859">IF(ISERROR(INDEX(גיליון3!$U$13:$X$27,MATCH('דיווח פרטני'!G2859,גיליון3!$T$13:$T$27,0),MATCH('דיווח פרטני'!C2859,גיליון3!$U$12:$X$12,0)))," ", INDEX(גיליון3!$U$13:$X$27,MATCH('דיווח פרטני'!G2859,גיליון3!$T$13:$T$27,0),MATCH('דיווח פרטני'!C2859,גיליון3!$U$12:$X$12,0)))</f>
        <v xml:space="preserve"> </v>
      </c>
      <c r="I2859" s="866"/>
      <c r="J2859" s="866"/>
      <c r="K2859" s="905"/>
    </row>
    <row r="2860" spans="1:11" ht="19" thickBot="1" x14ac:dyDescent="0.5">
      <c r="A2860" s="866"/>
      <c r="B2860" s="866"/>
      <c r="C2860" s="866"/>
      <c r="D2860" s="866"/>
      <c r="E2860" s="867"/>
      <c r="F2860" s="866"/>
      <c r="G2860" s="866"/>
      <c r="H2860" s="870" t="str">
        <f t="array" ref="H2860">IF(ISERROR(INDEX(גיליון3!$U$13:$X$27,MATCH('דיווח פרטני'!G2860,גיליון3!$T$13:$T$27,0),MATCH('דיווח פרטני'!C2860,גיליון3!$U$12:$X$12,0)))," ", INDEX(גיליון3!$U$13:$X$27,MATCH('דיווח פרטני'!G2860,גיליון3!$T$13:$T$27,0),MATCH('דיווח פרטני'!C2860,גיליון3!$U$12:$X$12,0)))</f>
        <v xml:space="preserve"> </v>
      </c>
      <c r="I2860" s="866"/>
      <c r="J2860" s="866"/>
      <c r="K2860" s="905"/>
    </row>
    <row r="2861" spans="1:11" ht="19" thickBot="1" x14ac:dyDescent="0.5">
      <c r="A2861" s="866"/>
      <c r="B2861" s="866"/>
      <c r="C2861" s="866"/>
      <c r="D2861" s="866"/>
      <c r="E2861" s="867"/>
      <c r="F2861" s="866"/>
      <c r="G2861" s="866"/>
      <c r="H2861" s="870" t="str">
        <f t="array" ref="H2861">IF(ISERROR(INDEX(גיליון3!$U$13:$X$27,MATCH('דיווח פרטני'!G2861,גיליון3!$T$13:$T$27,0),MATCH('דיווח פרטני'!C2861,גיליון3!$U$12:$X$12,0)))," ", INDEX(גיליון3!$U$13:$X$27,MATCH('דיווח פרטני'!G2861,גיליון3!$T$13:$T$27,0),MATCH('דיווח פרטני'!C2861,גיליון3!$U$12:$X$12,0)))</f>
        <v xml:space="preserve"> </v>
      </c>
      <c r="I2861" s="866"/>
      <c r="J2861" s="866"/>
      <c r="K2861" s="905"/>
    </row>
    <row r="2862" spans="1:11" ht="19" thickBot="1" x14ac:dyDescent="0.5">
      <c r="A2862" s="866"/>
      <c r="B2862" s="866"/>
      <c r="C2862" s="866"/>
      <c r="D2862" s="866"/>
      <c r="E2862" s="867"/>
      <c r="F2862" s="866"/>
      <c r="G2862" s="866"/>
      <c r="H2862" s="870" t="str">
        <f t="array" ref="H2862">IF(ISERROR(INDEX(גיליון3!$U$13:$X$27,MATCH('דיווח פרטני'!G2862,גיליון3!$T$13:$T$27,0),MATCH('דיווח פרטני'!C2862,גיליון3!$U$12:$X$12,0)))," ", INDEX(גיליון3!$U$13:$X$27,MATCH('דיווח פרטני'!G2862,גיליון3!$T$13:$T$27,0),MATCH('דיווח פרטני'!C2862,גיליון3!$U$12:$X$12,0)))</f>
        <v xml:space="preserve"> </v>
      </c>
      <c r="I2862" s="866"/>
      <c r="J2862" s="866"/>
      <c r="K2862" s="905"/>
    </row>
    <row r="2863" spans="1:11" ht="19" thickBot="1" x14ac:dyDescent="0.5">
      <c r="A2863" s="866"/>
      <c r="B2863" s="866"/>
      <c r="C2863" s="866"/>
      <c r="D2863" s="866"/>
      <c r="E2863" s="867"/>
      <c r="F2863" s="866"/>
      <c r="G2863" s="866"/>
      <c r="H2863" s="870" t="str">
        <f t="array" ref="H2863">IF(ISERROR(INDEX(גיליון3!$U$13:$X$27,MATCH('דיווח פרטני'!G2863,גיליון3!$T$13:$T$27,0),MATCH('דיווח פרטני'!C2863,גיליון3!$U$12:$X$12,0)))," ", INDEX(גיליון3!$U$13:$X$27,MATCH('דיווח פרטני'!G2863,גיליון3!$T$13:$T$27,0),MATCH('דיווח פרטני'!C2863,גיליון3!$U$12:$X$12,0)))</f>
        <v xml:space="preserve"> </v>
      </c>
      <c r="I2863" s="866"/>
      <c r="J2863" s="866"/>
      <c r="K2863" s="905"/>
    </row>
    <row r="2864" spans="1:11" ht="19" thickBot="1" x14ac:dyDescent="0.5">
      <c r="A2864" s="866"/>
      <c r="B2864" s="866"/>
      <c r="C2864" s="866"/>
      <c r="D2864" s="866"/>
      <c r="E2864" s="867"/>
      <c r="F2864" s="866"/>
      <c r="G2864" s="866"/>
      <c r="H2864" s="870" t="str">
        <f t="array" ref="H2864">IF(ISERROR(INDEX(גיליון3!$U$13:$X$27,MATCH('דיווח פרטני'!G2864,גיליון3!$T$13:$T$27,0),MATCH('דיווח פרטני'!C2864,גיליון3!$U$12:$X$12,0)))," ", INDEX(גיליון3!$U$13:$X$27,MATCH('דיווח פרטני'!G2864,גיליון3!$T$13:$T$27,0),MATCH('דיווח פרטני'!C2864,גיליון3!$U$12:$X$12,0)))</f>
        <v xml:space="preserve"> </v>
      </c>
      <c r="I2864" s="866"/>
      <c r="J2864" s="866"/>
      <c r="K2864" s="905"/>
    </row>
    <row r="2865" spans="1:11" ht="19" thickBot="1" x14ac:dyDescent="0.5">
      <c r="A2865" s="866"/>
      <c r="B2865" s="866"/>
      <c r="C2865" s="866"/>
      <c r="D2865" s="866"/>
      <c r="E2865" s="867"/>
      <c r="F2865" s="866"/>
      <c r="G2865" s="866"/>
      <c r="H2865" s="870" t="str">
        <f t="array" ref="H2865">IF(ISERROR(INDEX(גיליון3!$U$13:$X$27,MATCH('דיווח פרטני'!G2865,גיליון3!$T$13:$T$27,0),MATCH('דיווח פרטני'!C2865,גיליון3!$U$12:$X$12,0)))," ", INDEX(גיליון3!$U$13:$X$27,MATCH('דיווח פרטני'!G2865,גיליון3!$T$13:$T$27,0),MATCH('דיווח פרטני'!C2865,גיליון3!$U$12:$X$12,0)))</f>
        <v xml:space="preserve"> </v>
      </c>
      <c r="I2865" s="866"/>
      <c r="J2865" s="866"/>
      <c r="K2865" s="905"/>
    </row>
    <row r="2866" spans="1:11" ht="19" thickBot="1" x14ac:dyDescent="0.5">
      <c r="A2866" s="866"/>
      <c r="B2866" s="866"/>
      <c r="C2866" s="866"/>
      <c r="D2866" s="866"/>
      <c r="E2866" s="867"/>
      <c r="F2866" s="866"/>
      <c r="G2866" s="866"/>
      <c r="H2866" s="870" t="str">
        <f t="array" ref="H2866">IF(ISERROR(INDEX(גיליון3!$U$13:$X$27,MATCH('דיווח פרטני'!G2866,גיליון3!$T$13:$T$27,0),MATCH('דיווח פרטני'!C2866,גיליון3!$U$12:$X$12,0)))," ", INDEX(גיליון3!$U$13:$X$27,MATCH('דיווח פרטני'!G2866,גיליון3!$T$13:$T$27,0),MATCH('דיווח פרטני'!C2866,גיליון3!$U$12:$X$12,0)))</f>
        <v xml:space="preserve"> </v>
      </c>
      <c r="I2866" s="866"/>
      <c r="J2866" s="866"/>
      <c r="K2866" s="905"/>
    </row>
    <row r="2867" spans="1:11" ht="19" thickBot="1" x14ac:dyDescent="0.5">
      <c r="A2867" s="866"/>
      <c r="B2867" s="866"/>
      <c r="C2867" s="866"/>
      <c r="D2867" s="866"/>
      <c r="E2867" s="867"/>
      <c r="F2867" s="866"/>
      <c r="G2867" s="866"/>
      <c r="H2867" s="870" t="str">
        <f t="array" ref="H2867">IF(ISERROR(INDEX(גיליון3!$U$13:$X$27,MATCH('דיווח פרטני'!G2867,גיליון3!$T$13:$T$27,0),MATCH('דיווח פרטני'!C2867,גיליון3!$U$12:$X$12,0)))," ", INDEX(גיליון3!$U$13:$X$27,MATCH('דיווח פרטני'!G2867,גיליון3!$T$13:$T$27,0),MATCH('דיווח פרטני'!C2867,גיליון3!$U$12:$X$12,0)))</f>
        <v xml:space="preserve"> </v>
      </c>
      <c r="I2867" s="866"/>
      <c r="J2867" s="866"/>
      <c r="K2867" s="905"/>
    </row>
    <row r="2868" spans="1:11" ht="19" thickBot="1" x14ac:dyDescent="0.5">
      <c r="A2868" s="866"/>
      <c r="B2868" s="866"/>
      <c r="C2868" s="866"/>
      <c r="D2868" s="866"/>
      <c r="E2868" s="867"/>
      <c r="F2868" s="866"/>
      <c r="G2868" s="866"/>
      <c r="H2868" s="870" t="str">
        <f t="array" ref="H2868">IF(ISERROR(INDEX(גיליון3!$U$13:$X$27,MATCH('דיווח פרטני'!G2868,גיליון3!$T$13:$T$27,0),MATCH('דיווח פרטני'!C2868,גיליון3!$U$12:$X$12,0)))," ", INDEX(גיליון3!$U$13:$X$27,MATCH('דיווח פרטני'!G2868,גיליון3!$T$13:$T$27,0),MATCH('דיווח פרטני'!C2868,גיליון3!$U$12:$X$12,0)))</f>
        <v xml:space="preserve"> </v>
      </c>
      <c r="I2868" s="866"/>
      <c r="J2868" s="866"/>
      <c r="K2868" s="905"/>
    </row>
    <row r="2869" spans="1:11" ht="19" thickBot="1" x14ac:dyDescent="0.5">
      <c r="A2869" s="866"/>
      <c r="B2869" s="866"/>
      <c r="C2869" s="866"/>
      <c r="D2869" s="866"/>
      <c r="E2869" s="867"/>
      <c r="F2869" s="866"/>
      <c r="G2869" s="866"/>
      <c r="H2869" s="870" t="str">
        <f t="array" ref="H2869">IF(ISERROR(INDEX(גיליון3!$U$13:$X$27,MATCH('דיווח פרטני'!G2869,גיליון3!$T$13:$T$27,0),MATCH('דיווח פרטני'!C2869,גיליון3!$U$12:$X$12,0)))," ", INDEX(גיליון3!$U$13:$X$27,MATCH('דיווח פרטני'!G2869,גיליון3!$T$13:$T$27,0),MATCH('דיווח פרטני'!C2869,גיליון3!$U$12:$X$12,0)))</f>
        <v xml:space="preserve"> </v>
      </c>
      <c r="I2869" s="866"/>
      <c r="J2869" s="866"/>
      <c r="K2869" s="905"/>
    </row>
    <row r="2870" spans="1:11" ht="19" thickBot="1" x14ac:dyDescent="0.5">
      <c r="A2870" s="866"/>
      <c r="B2870" s="866"/>
      <c r="C2870" s="866"/>
      <c r="D2870" s="866"/>
      <c r="E2870" s="867"/>
      <c r="F2870" s="866"/>
      <c r="G2870" s="866"/>
      <c r="H2870" s="870" t="str">
        <f t="array" ref="H2870">IF(ISERROR(INDEX(גיליון3!$U$13:$X$27,MATCH('דיווח פרטני'!G2870,גיליון3!$T$13:$T$27,0),MATCH('דיווח פרטני'!C2870,גיליון3!$U$12:$X$12,0)))," ", INDEX(גיליון3!$U$13:$X$27,MATCH('דיווח פרטני'!G2870,גיליון3!$T$13:$T$27,0),MATCH('דיווח פרטני'!C2870,גיליון3!$U$12:$X$12,0)))</f>
        <v xml:space="preserve"> </v>
      </c>
      <c r="I2870" s="866"/>
      <c r="J2870" s="866"/>
      <c r="K2870" s="905"/>
    </row>
    <row r="2871" spans="1:11" ht="19" thickBot="1" x14ac:dyDescent="0.5">
      <c r="A2871" s="866"/>
      <c r="B2871" s="866"/>
      <c r="C2871" s="866"/>
      <c r="D2871" s="866"/>
      <c r="E2871" s="867"/>
      <c r="F2871" s="866"/>
      <c r="G2871" s="866"/>
      <c r="H2871" s="870" t="str">
        <f t="array" ref="H2871">IF(ISERROR(INDEX(גיליון3!$U$13:$X$27,MATCH('דיווח פרטני'!G2871,גיליון3!$T$13:$T$27,0),MATCH('דיווח פרטני'!C2871,גיליון3!$U$12:$X$12,0)))," ", INDEX(גיליון3!$U$13:$X$27,MATCH('דיווח פרטני'!G2871,גיליון3!$T$13:$T$27,0),MATCH('דיווח פרטני'!C2871,גיליון3!$U$12:$X$12,0)))</f>
        <v xml:space="preserve"> </v>
      </c>
      <c r="I2871" s="866"/>
      <c r="J2871" s="866"/>
      <c r="K2871" s="905"/>
    </row>
    <row r="2872" spans="1:11" ht="19" thickBot="1" x14ac:dyDescent="0.5">
      <c r="A2872" s="866"/>
      <c r="B2872" s="866"/>
      <c r="C2872" s="866"/>
      <c r="D2872" s="866"/>
      <c r="E2872" s="867"/>
      <c r="F2872" s="866"/>
      <c r="G2872" s="866"/>
      <c r="H2872" s="870" t="str">
        <f t="array" ref="H2872">IF(ISERROR(INDEX(גיליון3!$U$13:$X$27,MATCH('דיווח פרטני'!G2872,גיליון3!$T$13:$T$27,0),MATCH('דיווח פרטני'!C2872,גיליון3!$U$12:$X$12,0)))," ", INDEX(גיליון3!$U$13:$X$27,MATCH('דיווח פרטני'!G2872,גיליון3!$T$13:$T$27,0),MATCH('דיווח פרטני'!C2872,גיליון3!$U$12:$X$12,0)))</f>
        <v xml:space="preserve"> </v>
      </c>
      <c r="I2872" s="866"/>
      <c r="J2872" s="866"/>
      <c r="K2872" s="905"/>
    </row>
    <row r="2873" spans="1:11" ht="19" thickBot="1" x14ac:dyDescent="0.5">
      <c r="A2873" s="866"/>
      <c r="B2873" s="866"/>
      <c r="C2873" s="866"/>
      <c r="D2873" s="866"/>
      <c r="E2873" s="867"/>
      <c r="F2873" s="866"/>
      <c r="G2873" s="866"/>
      <c r="H2873" s="870" t="str">
        <f t="array" ref="H2873">IF(ISERROR(INDEX(גיליון3!$U$13:$X$27,MATCH('דיווח פרטני'!G2873,גיליון3!$T$13:$T$27,0),MATCH('דיווח פרטני'!C2873,גיליון3!$U$12:$X$12,0)))," ", INDEX(גיליון3!$U$13:$X$27,MATCH('דיווח פרטני'!G2873,גיליון3!$T$13:$T$27,0),MATCH('דיווח פרטני'!C2873,גיליון3!$U$12:$X$12,0)))</f>
        <v xml:space="preserve"> </v>
      </c>
      <c r="I2873" s="866"/>
      <c r="J2873" s="866"/>
      <c r="K2873" s="905"/>
    </row>
    <row r="2874" spans="1:11" ht="19" thickBot="1" x14ac:dyDescent="0.5">
      <c r="A2874" s="866"/>
      <c r="B2874" s="866"/>
      <c r="C2874" s="866"/>
      <c r="D2874" s="866"/>
      <c r="E2874" s="867"/>
      <c r="F2874" s="866"/>
      <c r="G2874" s="866"/>
      <c r="H2874" s="870" t="str">
        <f t="array" ref="H2874">IF(ISERROR(INDEX(גיליון3!$U$13:$X$27,MATCH('דיווח פרטני'!G2874,גיליון3!$T$13:$T$27,0),MATCH('דיווח פרטני'!C2874,גיליון3!$U$12:$X$12,0)))," ", INDEX(גיליון3!$U$13:$X$27,MATCH('דיווח פרטני'!G2874,גיליון3!$T$13:$T$27,0),MATCH('דיווח פרטני'!C2874,גיליון3!$U$12:$X$12,0)))</f>
        <v xml:space="preserve"> </v>
      </c>
      <c r="I2874" s="866"/>
      <c r="J2874" s="866"/>
      <c r="K2874" s="905"/>
    </row>
    <row r="2875" spans="1:11" ht="19" thickBot="1" x14ac:dyDescent="0.5">
      <c r="A2875" s="866"/>
      <c r="B2875" s="866"/>
      <c r="C2875" s="866"/>
      <c r="D2875" s="866"/>
      <c r="E2875" s="867"/>
      <c r="F2875" s="866"/>
      <c r="G2875" s="866"/>
      <c r="H2875" s="870" t="str">
        <f t="array" ref="H2875">IF(ISERROR(INDEX(גיליון3!$U$13:$X$27,MATCH('דיווח פרטני'!G2875,גיליון3!$T$13:$T$27,0),MATCH('דיווח פרטני'!C2875,גיליון3!$U$12:$X$12,0)))," ", INDEX(גיליון3!$U$13:$X$27,MATCH('דיווח פרטני'!G2875,גיליון3!$T$13:$T$27,0),MATCH('דיווח פרטני'!C2875,גיליון3!$U$12:$X$12,0)))</f>
        <v xml:space="preserve"> </v>
      </c>
      <c r="I2875" s="866"/>
      <c r="J2875" s="866"/>
      <c r="K2875" s="905"/>
    </row>
    <row r="2876" spans="1:11" ht="19" thickBot="1" x14ac:dyDescent="0.5">
      <c r="A2876" s="866"/>
      <c r="B2876" s="866"/>
      <c r="C2876" s="866"/>
      <c r="D2876" s="866"/>
      <c r="E2876" s="867"/>
      <c r="F2876" s="866"/>
      <c r="G2876" s="866"/>
      <c r="H2876" s="870" t="str">
        <f t="array" ref="H2876">IF(ISERROR(INDEX(גיליון3!$U$13:$X$27,MATCH('דיווח פרטני'!G2876,גיליון3!$T$13:$T$27,0),MATCH('דיווח פרטני'!C2876,גיליון3!$U$12:$X$12,0)))," ", INDEX(גיליון3!$U$13:$X$27,MATCH('דיווח פרטני'!G2876,גיליון3!$T$13:$T$27,0),MATCH('דיווח פרטני'!C2876,גיליון3!$U$12:$X$12,0)))</f>
        <v xml:space="preserve"> </v>
      </c>
      <c r="I2876" s="866"/>
      <c r="J2876" s="866"/>
      <c r="K2876" s="905"/>
    </row>
    <row r="2877" spans="1:11" ht="19" thickBot="1" x14ac:dyDescent="0.5">
      <c r="A2877" s="866"/>
      <c r="B2877" s="866"/>
      <c r="C2877" s="866"/>
      <c r="D2877" s="866"/>
      <c r="E2877" s="867"/>
      <c r="F2877" s="866"/>
      <c r="G2877" s="866"/>
      <c r="H2877" s="870" t="str">
        <f t="array" ref="H2877">IF(ISERROR(INDEX(גיליון3!$U$13:$X$27,MATCH('דיווח פרטני'!G2877,גיליון3!$T$13:$T$27,0),MATCH('דיווח פרטני'!C2877,גיליון3!$U$12:$X$12,0)))," ", INDEX(גיליון3!$U$13:$X$27,MATCH('דיווח פרטני'!G2877,גיליון3!$T$13:$T$27,0),MATCH('דיווח פרטני'!C2877,גיליון3!$U$12:$X$12,0)))</f>
        <v xml:space="preserve"> </v>
      </c>
      <c r="I2877" s="866"/>
      <c r="J2877" s="866"/>
      <c r="K2877" s="905"/>
    </row>
    <row r="2878" spans="1:11" ht="19" thickBot="1" x14ac:dyDescent="0.5">
      <c r="A2878" s="866"/>
      <c r="B2878" s="866"/>
      <c r="C2878" s="866"/>
      <c r="D2878" s="866"/>
      <c r="E2878" s="867"/>
      <c r="F2878" s="866"/>
      <c r="G2878" s="866"/>
      <c r="H2878" s="870" t="str">
        <f t="array" ref="H2878">IF(ISERROR(INDEX(גיליון3!$U$13:$X$27,MATCH('דיווח פרטני'!G2878,גיליון3!$T$13:$T$27,0),MATCH('דיווח פרטני'!C2878,גיליון3!$U$12:$X$12,0)))," ", INDEX(גיליון3!$U$13:$X$27,MATCH('דיווח פרטני'!G2878,גיליון3!$T$13:$T$27,0),MATCH('דיווח פרטני'!C2878,גיליון3!$U$12:$X$12,0)))</f>
        <v xml:space="preserve"> </v>
      </c>
      <c r="I2878" s="866"/>
      <c r="J2878" s="866"/>
      <c r="K2878" s="905"/>
    </row>
    <row r="2879" spans="1:11" ht="19" thickBot="1" x14ac:dyDescent="0.5">
      <c r="A2879" s="866"/>
      <c r="B2879" s="866"/>
      <c r="C2879" s="866"/>
      <c r="D2879" s="866"/>
      <c r="E2879" s="867"/>
      <c r="F2879" s="866"/>
      <c r="G2879" s="866"/>
      <c r="H2879" s="870" t="str">
        <f t="array" ref="H2879">IF(ISERROR(INDEX(גיליון3!$U$13:$X$27,MATCH('דיווח פרטני'!G2879,גיליון3!$T$13:$T$27,0),MATCH('דיווח פרטני'!C2879,גיליון3!$U$12:$X$12,0)))," ", INDEX(גיליון3!$U$13:$X$27,MATCH('דיווח פרטני'!G2879,גיליון3!$T$13:$T$27,0),MATCH('דיווח פרטני'!C2879,גיליון3!$U$12:$X$12,0)))</f>
        <v xml:space="preserve"> </v>
      </c>
      <c r="I2879" s="866"/>
      <c r="J2879" s="866"/>
      <c r="K2879" s="905"/>
    </row>
    <row r="2880" spans="1:11" ht="19" thickBot="1" x14ac:dyDescent="0.5">
      <c r="A2880" s="866"/>
      <c r="B2880" s="866"/>
      <c r="C2880" s="866"/>
      <c r="D2880" s="866"/>
      <c r="E2880" s="867"/>
      <c r="F2880" s="866"/>
      <c r="G2880" s="866"/>
      <c r="H2880" s="870" t="str">
        <f t="array" ref="H2880">IF(ISERROR(INDEX(גיליון3!$U$13:$X$27,MATCH('דיווח פרטני'!G2880,גיליון3!$T$13:$T$27,0),MATCH('דיווח פרטני'!C2880,גיליון3!$U$12:$X$12,0)))," ", INDEX(גיליון3!$U$13:$X$27,MATCH('דיווח פרטני'!G2880,גיליון3!$T$13:$T$27,0),MATCH('דיווח פרטני'!C2880,גיליון3!$U$12:$X$12,0)))</f>
        <v xml:space="preserve"> </v>
      </c>
      <c r="I2880" s="866"/>
      <c r="J2880" s="866"/>
      <c r="K2880" s="905"/>
    </row>
    <row r="2881" spans="1:11" ht="19" thickBot="1" x14ac:dyDescent="0.5">
      <c r="A2881" s="866"/>
      <c r="B2881" s="866"/>
      <c r="C2881" s="866"/>
      <c r="D2881" s="866"/>
      <c r="E2881" s="867"/>
      <c r="F2881" s="866"/>
      <c r="G2881" s="866"/>
      <c r="H2881" s="870" t="str">
        <f t="array" ref="H2881">IF(ISERROR(INDEX(גיליון3!$U$13:$X$27,MATCH('דיווח פרטני'!G2881,גיליון3!$T$13:$T$27,0),MATCH('דיווח פרטני'!C2881,גיליון3!$U$12:$X$12,0)))," ", INDEX(גיליון3!$U$13:$X$27,MATCH('דיווח פרטני'!G2881,גיליון3!$T$13:$T$27,0),MATCH('דיווח פרטני'!C2881,גיליון3!$U$12:$X$12,0)))</f>
        <v xml:space="preserve"> </v>
      </c>
      <c r="I2881" s="866"/>
      <c r="J2881" s="866"/>
      <c r="K2881" s="905"/>
    </row>
    <row r="2882" spans="1:11" ht="19" thickBot="1" x14ac:dyDescent="0.5">
      <c r="A2882" s="866"/>
      <c r="B2882" s="866"/>
      <c r="C2882" s="866"/>
      <c r="D2882" s="866"/>
      <c r="E2882" s="867"/>
      <c r="F2882" s="866"/>
      <c r="G2882" s="866"/>
      <c r="H2882" s="870" t="str">
        <f t="array" ref="H2882">IF(ISERROR(INDEX(גיליון3!$U$13:$X$27,MATCH('דיווח פרטני'!G2882,גיליון3!$T$13:$T$27,0),MATCH('דיווח פרטני'!C2882,גיליון3!$U$12:$X$12,0)))," ", INDEX(גיליון3!$U$13:$X$27,MATCH('דיווח פרטני'!G2882,גיליון3!$T$13:$T$27,0),MATCH('דיווח פרטני'!C2882,גיליון3!$U$12:$X$12,0)))</f>
        <v xml:space="preserve"> </v>
      </c>
      <c r="I2882" s="866"/>
      <c r="J2882" s="866"/>
      <c r="K2882" s="905"/>
    </row>
    <row r="2883" spans="1:11" ht="19" thickBot="1" x14ac:dyDescent="0.5">
      <c r="A2883" s="866"/>
      <c r="B2883" s="866"/>
      <c r="C2883" s="866"/>
      <c r="D2883" s="866"/>
      <c r="E2883" s="867"/>
      <c r="F2883" s="866"/>
      <c r="G2883" s="866"/>
      <c r="H2883" s="870" t="str">
        <f t="array" ref="H2883">IF(ISERROR(INDEX(גיליון3!$U$13:$X$27,MATCH('דיווח פרטני'!G2883,גיליון3!$T$13:$T$27,0),MATCH('דיווח פרטני'!C2883,גיליון3!$U$12:$X$12,0)))," ", INDEX(גיליון3!$U$13:$X$27,MATCH('דיווח פרטני'!G2883,גיליון3!$T$13:$T$27,0),MATCH('דיווח פרטני'!C2883,גיליון3!$U$12:$X$12,0)))</f>
        <v xml:space="preserve"> </v>
      </c>
      <c r="I2883" s="866"/>
      <c r="J2883" s="866"/>
      <c r="K2883" s="905"/>
    </row>
    <row r="2884" spans="1:11" ht="19" thickBot="1" x14ac:dyDescent="0.5">
      <c r="A2884" s="866"/>
      <c r="B2884" s="866"/>
      <c r="C2884" s="866"/>
      <c r="D2884" s="866"/>
      <c r="E2884" s="867"/>
      <c r="F2884" s="866"/>
      <c r="G2884" s="866"/>
      <c r="H2884" s="870" t="str">
        <f t="array" ref="H2884">IF(ISERROR(INDEX(גיליון3!$U$13:$X$27,MATCH('דיווח פרטני'!G2884,גיליון3!$T$13:$T$27,0),MATCH('דיווח פרטני'!C2884,גיליון3!$U$12:$X$12,0)))," ", INDEX(גיליון3!$U$13:$X$27,MATCH('דיווח פרטני'!G2884,גיליון3!$T$13:$T$27,0),MATCH('דיווח פרטני'!C2884,גיליון3!$U$12:$X$12,0)))</f>
        <v xml:space="preserve"> </v>
      </c>
      <c r="I2884" s="866"/>
      <c r="J2884" s="866"/>
      <c r="K2884" s="905"/>
    </row>
    <row r="2885" spans="1:11" ht="19" thickBot="1" x14ac:dyDescent="0.5">
      <c r="A2885" s="866"/>
      <c r="B2885" s="866"/>
      <c r="C2885" s="866"/>
      <c r="D2885" s="866"/>
      <c r="E2885" s="867"/>
      <c r="F2885" s="866"/>
      <c r="G2885" s="866"/>
      <c r="H2885" s="870" t="str">
        <f t="array" ref="H2885">IF(ISERROR(INDEX(גיליון3!$U$13:$X$27,MATCH('דיווח פרטני'!G2885,גיליון3!$T$13:$T$27,0),MATCH('דיווח פרטני'!C2885,גיליון3!$U$12:$X$12,0)))," ", INDEX(גיליון3!$U$13:$X$27,MATCH('דיווח פרטני'!G2885,גיליון3!$T$13:$T$27,0),MATCH('דיווח פרטני'!C2885,גיליון3!$U$12:$X$12,0)))</f>
        <v xml:space="preserve"> </v>
      </c>
      <c r="I2885" s="866"/>
      <c r="J2885" s="866"/>
      <c r="K2885" s="905"/>
    </row>
    <row r="2886" spans="1:11" ht="19" thickBot="1" x14ac:dyDescent="0.5">
      <c r="A2886" s="866"/>
      <c r="B2886" s="866"/>
      <c r="C2886" s="866"/>
      <c r="D2886" s="866"/>
      <c r="E2886" s="867"/>
      <c r="F2886" s="866"/>
      <c r="G2886" s="866"/>
      <c r="H2886" s="870" t="str">
        <f t="array" ref="H2886">IF(ISERROR(INDEX(גיליון3!$U$13:$X$27,MATCH('דיווח פרטני'!G2886,גיליון3!$T$13:$T$27,0),MATCH('דיווח פרטני'!C2886,גיליון3!$U$12:$X$12,0)))," ", INDEX(גיליון3!$U$13:$X$27,MATCH('דיווח פרטני'!G2886,גיליון3!$T$13:$T$27,0),MATCH('דיווח פרטני'!C2886,גיליון3!$U$12:$X$12,0)))</f>
        <v xml:space="preserve"> </v>
      </c>
      <c r="I2886" s="866"/>
      <c r="J2886" s="866"/>
      <c r="K2886" s="905"/>
    </row>
    <row r="2887" spans="1:11" ht="19" thickBot="1" x14ac:dyDescent="0.5">
      <c r="A2887" s="866"/>
      <c r="B2887" s="866"/>
      <c r="C2887" s="866"/>
      <c r="D2887" s="866"/>
      <c r="E2887" s="867"/>
      <c r="F2887" s="866"/>
      <c r="G2887" s="866"/>
      <c r="H2887" s="870" t="str">
        <f t="array" ref="H2887">IF(ISERROR(INDEX(גיליון3!$U$13:$X$27,MATCH('דיווח פרטני'!G2887,גיליון3!$T$13:$T$27,0),MATCH('דיווח פרטני'!C2887,גיליון3!$U$12:$X$12,0)))," ", INDEX(גיליון3!$U$13:$X$27,MATCH('דיווח פרטני'!G2887,גיליון3!$T$13:$T$27,0),MATCH('דיווח פרטני'!C2887,גיליון3!$U$12:$X$12,0)))</f>
        <v xml:space="preserve"> </v>
      </c>
      <c r="I2887" s="866"/>
      <c r="J2887" s="866"/>
      <c r="K2887" s="905"/>
    </row>
    <row r="2888" spans="1:11" ht="19" thickBot="1" x14ac:dyDescent="0.5">
      <c r="A2888" s="866"/>
      <c r="B2888" s="866"/>
      <c r="C2888" s="866"/>
      <c r="D2888" s="866"/>
      <c r="E2888" s="867"/>
      <c r="F2888" s="866"/>
      <c r="G2888" s="866"/>
      <c r="H2888" s="870" t="str">
        <f t="array" ref="H2888">IF(ISERROR(INDEX(גיליון3!$U$13:$X$27,MATCH('דיווח פרטני'!G2888,גיליון3!$T$13:$T$27,0),MATCH('דיווח פרטני'!C2888,גיליון3!$U$12:$X$12,0)))," ", INDEX(גיליון3!$U$13:$X$27,MATCH('דיווח פרטני'!G2888,גיליון3!$T$13:$T$27,0),MATCH('דיווח פרטני'!C2888,גיליון3!$U$12:$X$12,0)))</f>
        <v xml:space="preserve"> </v>
      </c>
      <c r="I2888" s="866"/>
      <c r="J2888" s="866"/>
      <c r="K2888" s="905"/>
    </row>
    <row r="2889" spans="1:11" ht="19" thickBot="1" x14ac:dyDescent="0.5">
      <c r="A2889" s="866"/>
      <c r="B2889" s="866"/>
      <c r="C2889" s="866"/>
      <c r="D2889" s="866"/>
      <c r="E2889" s="867"/>
      <c r="F2889" s="866"/>
      <c r="G2889" s="866"/>
      <c r="H2889" s="870" t="str">
        <f t="array" ref="H2889">IF(ISERROR(INDEX(גיליון3!$U$13:$X$27,MATCH('דיווח פרטני'!G2889,גיליון3!$T$13:$T$27,0),MATCH('דיווח פרטני'!C2889,גיליון3!$U$12:$X$12,0)))," ", INDEX(גיליון3!$U$13:$X$27,MATCH('דיווח פרטני'!G2889,גיליון3!$T$13:$T$27,0),MATCH('דיווח פרטני'!C2889,גיליון3!$U$12:$X$12,0)))</f>
        <v xml:space="preserve"> </v>
      </c>
      <c r="I2889" s="866"/>
      <c r="J2889" s="866"/>
      <c r="K2889" s="905"/>
    </row>
    <row r="2890" spans="1:11" ht="19" thickBot="1" x14ac:dyDescent="0.5">
      <c r="A2890" s="866"/>
      <c r="B2890" s="866"/>
      <c r="C2890" s="866"/>
      <c r="D2890" s="866"/>
      <c r="E2890" s="867"/>
      <c r="F2890" s="866"/>
      <c r="G2890" s="866"/>
      <c r="H2890" s="870" t="str">
        <f t="array" ref="H2890">IF(ISERROR(INDEX(גיליון3!$U$13:$X$27,MATCH('דיווח פרטני'!G2890,גיליון3!$T$13:$T$27,0),MATCH('דיווח פרטני'!C2890,גיליון3!$U$12:$X$12,0)))," ", INDEX(גיליון3!$U$13:$X$27,MATCH('דיווח פרטני'!G2890,גיליון3!$T$13:$T$27,0),MATCH('דיווח פרטני'!C2890,גיליון3!$U$12:$X$12,0)))</f>
        <v xml:space="preserve"> </v>
      </c>
      <c r="I2890" s="866"/>
      <c r="J2890" s="866"/>
      <c r="K2890" s="905"/>
    </row>
    <row r="2891" spans="1:11" ht="19" thickBot="1" x14ac:dyDescent="0.5">
      <c r="A2891" s="866"/>
      <c r="B2891" s="866"/>
      <c r="C2891" s="866"/>
      <c r="D2891" s="866"/>
      <c r="E2891" s="867"/>
      <c r="F2891" s="866"/>
      <c r="G2891" s="866"/>
      <c r="H2891" s="870" t="str">
        <f t="array" ref="H2891">IF(ISERROR(INDEX(גיליון3!$U$13:$X$27,MATCH('דיווח פרטני'!G2891,גיליון3!$T$13:$T$27,0),MATCH('דיווח פרטני'!C2891,גיליון3!$U$12:$X$12,0)))," ", INDEX(גיליון3!$U$13:$X$27,MATCH('דיווח פרטני'!G2891,גיליון3!$T$13:$T$27,0),MATCH('דיווח פרטני'!C2891,גיליון3!$U$12:$X$12,0)))</f>
        <v xml:space="preserve"> </v>
      </c>
      <c r="I2891" s="866"/>
      <c r="J2891" s="866"/>
      <c r="K2891" s="905"/>
    </row>
    <row r="2892" spans="1:11" ht="19" thickBot="1" x14ac:dyDescent="0.5">
      <c r="A2892" s="866"/>
      <c r="B2892" s="866"/>
      <c r="C2892" s="866"/>
      <c r="D2892" s="866"/>
      <c r="E2892" s="867"/>
      <c r="F2892" s="866"/>
      <c r="G2892" s="866"/>
      <c r="H2892" s="870" t="str">
        <f t="array" ref="H2892">IF(ISERROR(INDEX(גיליון3!$U$13:$X$27,MATCH('דיווח פרטני'!G2892,גיליון3!$T$13:$T$27,0),MATCH('דיווח פרטני'!C2892,גיליון3!$U$12:$X$12,0)))," ", INDEX(גיליון3!$U$13:$X$27,MATCH('דיווח פרטני'!G2892,גיליון3!$T$13:$T$27,0),MATCH('דיווח פרטני'!C2892,גיליון3!$U$12:$X$12,0)))</f>
        <v xml:space="preserve"> </v>
      </c>
      <c r="I2892" s="866"/>
      <c r="J2892" s="866"/>
      <c r="K2892" s="905"/>
    </row>
    <row r="2893" spans="1:11" ht="19" thickBot="1" x14ac:dyDescent="0.5">
      <c r="A2893" s="866"/>
      <c r="B2893" s="866"/>
      <c r="C2893" s="866"/>
      <c r="D2893" s="866"/>
      <c r="E2893" s="867"/>
      <c r="F2893" s="866"/>
      <c r="G2893" s="866"/>
      <c r="H2893" s="870" t="str">
        <f t="array" ref="H2893">IF(ISERROR(INDEX(גיליון3!$U$13:$X$27,MATCH('דיווח פרטני'!G2893,גיליון3!$T$13:$T$27,0),MATCH('דיווח פרטני'!C2893,גיליון3!$U$12:$X$12,0)))," ", INDEX(גיליון3!$U$13:$X$27,MATCH('דיווח פרטני'!G2893,גיליון3!$T$13:$T$27,0),MATCH('דיווח פרטני'!C2893,גיליון3!$U$12:$X$12,0)))</f>
        <v xml:space="preserve"> </v>
      </c>
      <c r="I2893" s="866"/>
      <c r="J2893" s="866"/>
      <c r="K2893" s="905"/>
    </row>
    <row r="2894" spans="1:11" ht="19" thickBot="1" x14ac:dyDescent="0.5">
      <c r="A2894" s="866"/>
      <c r="B2894" s="866"/>
      <c r="C2894" s="866"/>
      <c r="D2894" s="866"/>
      <c r="E2894" s="867"/>
      <c r="F2894" s="866"/>
      <c r="G2894" s="866"/>
      <c r="H2894" s="870" t="str">
        <f t="array" ref="H2894">IF(ISERROR(INDEX(גיליון3!$U$13:$X$27,MATCH('דיווח פרטני'!G2894,גיליון3!$T$13:$T$27,0),MATCH('דיווח פרטני'!C2894,גיליון3!$U$12:$X$12,0)))," ", INDEX(גיליון3!$U$13:$X$27,MATCH('דיווח פרטני'!G2894,גיליון3!$T$13:$T$27,0),MATCH('דיווח פרטני'!C2894,גיליון3!$U$12:$X$12,0)))</f>
        <v xml:space="preserve"> </v>
      </c>
      <c r="I2894" s="866"/>
      <c r="J2894" s="866"/>
      <c r="K2894" s="905"/>
    </row>
    <row r="2895" spans="1:11" ht="19" thickBot="1" x14ac:dyDescent="0.5">
      <c r="A2895" s="866"/>
      <c r="B2895" s="866"/>
      <c r="C2895" s="866"/>
      <c r="D2895" s="866"/>
      <c r="E2895" s="867"/>
      <c r="F2895" s="866"/>
      <c r="G2895" s="866"/>
      <c r="H2895" s="870" t="str">
        <f t="array" ref="H2895">IF(ISERROR(INDEX(גיליון3!$U$13:$X$27,MATCH('דיווח פרטני'!G2895,גיליון3!$T$13:$T$27,0),MATCH('דיווח פרטני'!C2895,גיליון3!$U$12:$X$12,0)))," ", INDEX(גיליון3!$U$13:$X$27,MATCH('דיווח פרטני'!G2895,גיליון3!$T$13:$T$27,0),MATCH('דיווח פרטני'!C2895,גיליון3!$U$12:$X$12,0)))</f>
        <v xml:space="preserve"> </v>
      </c>
      <c r="I2895" s="866"/>
      <c r="J2895" s="866"/>
      <c r="K2895" s="905"/>
    </row>
    <row r="2896" spans="1:11" ht="19" thickBot="1" x14ac:dyDescent="0.5">
      <c r="A2896" s="866"/>
      <c r="B2896" s="866"/>
      <c r="C2896" s="866"/>
      <c r="D2896" s="866"/>
      <c r="E2896" s="867"/>
      <c r="F2896" s="866"/>
      <c r="G2896" s="866"/>
      <c r="H2896" s="870" t="str">
        <f t="array" ref="H2896">IF(ISERROR(INDEX(גיליון3!$U$13:$X$27,MATCH('דיווח פרטני'!G2896,גיליון3!$T$13:$T$27,0),MATCH('דיווח פרטני'!C2896,גיליון3!$U$12:$X$12,0)))," ", INDEX(גיליון3!$U$13:$X$27,MATCH('דיווח פרטני'!G2896,גיליון3!$T$13:$T$27,0),MATCH('דיווח פרטני'!C2896,גיליון3!$U$12:$X$12,0)))</f>
        <v xml:space="preserve"> </v>
      </c>
      <c r="I2896" s="866"/>
      <c r="J2896" s="866"/>
      <c r="K2896" s="905"/>
    </row>
    <row r="2897" spans="1:11" ht="19" thickBot="1" x14ac:dyDescent="0.5">
      <c r="A2897" s="866"/>
      <c r="B2897" s="866"/>
      <c r="C2897" s="866"/>
      <c r="D2897" s="866"/>
      <c r="E2897" s="867"/>
      <c r="F2897" s="866"/>
      <c r="G2897" s="866"/>
      <c r="H2897" s="870" t="str">
        <f t="array" ref="H2897">IF(ISERROR(INDEX(גיליון3!$U$13:$X$27,MATCH('דיווח פרטני'!G2897,גיליון3!$T$13:$T$27,0),MATCH('דיווח פרטני'!C2897,גיליון3!$U$12:$X$12,0)))," ", INDEX(גיליון3!$U$13:$X$27,MATCH('דיווח פרטני'!G2897,גיליון3!$T$13:$T$27,0),MATCH('דיווח פרטני'!C2897,גיליון3!$U$12:$X$12,0)))</f>
        <v xml:space="preserve"> </v>
      </c>
      <c r="I2897" s="866"/>
      <c r="J2897" s="866"/>
      <c r="K2897" s="905"/>
    </row>
    <row r="2898" spans="1:11" ht="19" thickBot="1" x14ac:dyDescent="0.5">
      <c r="A2898" s="866"/>
      <c r="B2898" s="866"/>
      <c r="C2898" s="866"/>
      <c r="D2898" s="866"/>
      <c r="E2898" s="867"/>
      <c r="F2898" s="866"/>
      <c r="G2898" s="866"/>
      <c r="H2898" s="870" t="str">
        <f t="array" ref="H2898">IF(ISERROR(INDEX(גיליון3!$U$13:$X$27,MATCH('דיווח פרטני'!G2898,גיליון3!$T$13:$T$27,0),MATCH('דיווח פרטני'!C2898,גיליון3!$U$12:$X$12,0)))," ", INDEX(גיליון3!$U$13:$X$27,MATCH('דיווח פרטני'!G2898,גיליון3!$T$13:$T$27,0),MATCH('דיווח פרטני'!C2898,גיליון3!$U$12:$X$12,0)))</f>
        <v xml:space="preserve"> </v>
      </c>
      <c r="I2898" s="866"/>
      <c r="J2898" s="866"/>
      <c r="K2898" s="905"/>
    </row>
    <row r="2899" spans="1:11" ht="19" thickBot="1" x14ac:dyDescent="0.5">
      <c r="A2899" s="866"/>
      <c r="B2899" s="866"/>
      <c r="C2899" s="866"/>
      <c r="D2899" s="866"/>
      <c r="E2899" s="867"/>
      <c r="F2899" s="866"/>
      <c r="G2899" s="866"/>
      <c r="H2899" s="870" t="str">
        <f t="array" ref="H2899">IF(ISERROR(INDEX(גיליון3!$U$13:$X$27,MATCH('דיווח פרטני'!G2899,גיליון3!$T$13:$T$27,0),MATCH('דיווח פרטני'!C2899,גיליון3!$U$12:$X$12,0)))," ", INDEX(גיליון3!$U$13:$X$27,MATCH('דיווח פרטני'!G2899,גיליון3!$T$13:$T$27,0),MATCH('דיווח פרטני'!C2899,גיליון3!$U$12:$X$12,0)))</f>
        <v xml:space="preserve"> </v>
      </c>
      <c r="I2899" s="866"/>
      <c r="J2899" s="866"/>
      <c r="K2899" s="905"/>
    </row>
    <row r="2900" spans="1:11" ht="19" thickBot="1" x14ac:dyDescent="0.5">
      <c r="A2900" s="866"/>
      <c r="B2900" s="866"/>
      <c r="C2900" s="866"/>
      <c r="D2900" s="866"/>
      <c r="E2900" s="867"/>
      <c r="F2900" s="866"/>
      <c r="G2900" s="866"/>
      <c r="H2900" s="870" t="str">
        <f t="array" ref="H2900">IF(ISERROR(INDEX(גיליון3!$U$13:$X$27,MATCH('דיווח פרטני'!G2900,גיליון3!$T$13:$T$27,0),MATCH('דיווח פרטני'!C2900,גיליון3!$U$12:$X$12,0)))," ", INDEX(גיליון3!$U$13:$X$27,MATCH('דיווח פרטני'!G2900,גיליון3!$T$13:$T$27,0),MATCH('דיווח פרטני'!C2900,גיליון3!$U$12:$X$12,0)))</f>
        <v xml:space="preserve"> </v>
      </c>
      <c r="I2900" s="866"/>
      <c r="J2900" s="866"/>
      <c r="K2900" s="905"/>
    </row>
    <row r="2901" spans="1:11" ht="19" thickBot="1" x14ac:dyDescent="0.5">
      <c r="A2901" s="866"/>
      <c r="B2901" s="866"/>
      <c r="C2901" s="866"/>
      <c r="D2901" s="866"/>
      <c r="E2901" s="867"/>
      <c r="F2901" s="866"/>
      <c r="G2901" s="866"/>
      <c r="H2901" s="870" t="str">
        <f t="array" ref="H2901">IF(ISERROR(INDEX(גיליון3!$U$13:$X$27,MATCH('דיווח פרטני'!G2901,גיליון3!$T$13:$T$27,0),MATCH('דיווח פרטני'!C2901,גיליון3!$U$12:$X$12,0)))," ", INDEX(גיליון3!$U$13:$X$27,MATCH('דיווח פרטני'!G2901,גיליון3!$T$13:$T$27,0),MATCH('דיווח פרטני'!C2901,גיליון3!$U$12:$X$12,0)))</f>
        <v xml:space="preserve"> </v>
      </c>
      <c r="I2901" s="866"/>
      <c r="J2901" s="866"/>
      <c r="K2901" s="905"/>
    </row>
    <row r="2902" spans="1:11" ht="19" thickBot="1" x14ac:dyDescent="0.5">
      <c r="A2902" s="866"/>
      <c r="B2902" s="866"/>
      <c r="C2902" s="866"/>
      <c r="D2902" s="866"/>
      <c r="E2902" s="867"/>
      <c r="F2902" s="866"/>
      <c r="G2902" s="866"/>
      <c r="H2902" s="870" t="str">
        <f t="array" ref="H2902">IF(ISERROR(INDEX(גיליון3!$U$13:$X$27,MATCH('דיווח פרטני'!G2902,גיליון3!$T$13:$T$27,0),MATCH('דיווח פרטני'!C2902,גיליון3!$U$12:$X$12,0)))," ", INDEX(גיליון3!$U$13:$X$27,MATCH('דיווח פרטני'!G2902,גיליון3!$T$13:$T$27,0),MATCH('דיווח פרטני'!C2902,גיליון3!$U$12:$X$12,0)))</f>
        <v xml:space="preserve"> </v>
      </c>
      <c r="I2902" s="866"/>
      <c r="J2902" s="866"/>
      <c r="K2902" s="905"/>
    </row>
    <row r="2903" spans="1:11" ht="19" thickBot="1" x14ac:dyDescent="0.5">
      <c r="A2903" s="866"/>
      <c r="B2903" s="866"/>
      <c r="C2903" s="866"/>
      <c r="D2903" s="866"/>
      <c r="E2903" s="867"/>
      <c r="F2903" s="866"/>
      <c r="G2903" s="866"/>
      <c r="H2903" s="870" t="str">
        <f t="array" ref="H2903">IF(ISERROR(INDEX(גיליון3!$U$13:$X$27,MATCH('דיווח פרטני'!G2903,גיליון3!$T$13:$T$27,0),MATCH('דיווח פרטני'!C2903,גיליון3!$U$12:$X$12,0)))," ", INDEX(גיליון3!$U$13:$X$27,MATCH('דיווח פרטני'!G2903,גיליון3!$T$13:$T$27,0),MATCH('דיווח פרטני'!C2903,גיליון3!$U$12:$X$12,0)))</f>
        <v xml:space="preserve"> </v>
      </c>
      <c r="I2903" s="866"/>
      <c r="J2903" s="866"/>
      <c r="K2903" s="905"/>
    </row>
    <row r="2904" spans="1:11" ht="19" thickBot="1" x14ac:dyDescent="0.5">
      <c r="A2904" s="866"/>
      <c r="B2904" s="866"/>
      <c r="C2904" s="866"/>
      <c r="D2904" s="866"/>
      <c r="E2904" s="867"/>
      <c r="F2904" s="866"/>
      <c r="G2904" s="866"/>
      <c r="H2904" s="870" t="str">
        <f t="array" ref="H2904">IF(ISERROR(INDEX(גיליון3!$U$13:$X$27,MATCH('דיווח פרטני'!G2904,גיליון3!$T$13:$T$27,0),MATCH('דיווח פרטני'!C2904,גיליון3!$U$12:$X$12,0)))," ", INDEX(גיליון3!$U$13:$X$27,MATCH('דיווח פרטני'!G2904,גיליון3!$T$13:$T$27,0),MATCH('דיווח פרטני'!C2904,גיליון3!$U$12:$X$12,0)))</f>
        <v xml:space="preserve"> </v>
      </c>
      <c r="I2904" s="866"/>
      <c r="J2904" s="866"/>
      <c r="K2904" s="905"/>
    </row>
    <row r="2905" spans="1:11" ht="19" thickBot="1" x14ac:dyDescent="0.5">
      <c r="A2905" s="866"/>
      <c r="B2905" s="866"/>
      <c r="C2905" s="866"/>
      <c r="D2905" s="866"/>
      <c r="E2905" s="867"/>
      <c r="F2905" s="866"/>
      <c r="G2905" s="866"/>
      <c r="H2905" s="870" t="str">
        <f t="array" ref="H2905">IF(ISERROR(INDEX(גיליון3!$U$13:$X$27,MATCH('דיווח פרטני'!G2905,גיליון3!$T$13:$T$27,0),MATCH('דיווח פרטני'!C2905,גיליון3!$U$12:$X$12,0)))," ", INDEX(גיליון3!$U$13:$X$27,MATCH('דיווח פרטני'!G2905,גיליון3!$T$13:$T$27,0),MATCH('דיווח פרטני'!C2905,גיליון3!$U$12:$X$12,0)))</f>
        <v xml:space="preserve"> </v>
      </c>
      <c r="I2905" s="866"/>
      <c r="J2905" s="866"/>
      <c r="K2905" s="905"/>
    </row>
    <row r="2906" spans="1:11" ht="19" thickBot="1" x14ac:dyDescent="0.5">
      <c r="A2906" s="866"/>
      <c r="B2906" s="866"/>
      <c r="C2906" s="866"/>
      <c r="D2906" s="866"/>
      <c r="E2906" s="867"/>
      <c r="F2906" s="866"/>
      <c r="G2906" s="866"/>
      <c r="H2906" s="870" t="str">
        <f t="array" ref="H2906">IF(ISERROR(INDEX(גיליון3!$U$13:$X$27,MATCH('דיווח פרטני'!G2906,גיליון3!$T$13:$T$27,0),MATCH('דיווח פרטני'!C2906,גיליון3!$U$12:$X$12,0)))," ", INDEX(גיליון3!$U$13:$X$27,MATCH('דיווח פרטני'!G2906,גיליון3!$T$13:$T$27,0),MATCH('דיווח פרטני'!C2906,גיליון3!$U$12:$X$12,0)))</f>
        <v xml:space="preserve"> </v>
      </c>
      <c r="I2906" s="866"/>
      <c r="J2906" s="866"/>
      <c r="K2906" s="905"/>
    </row>
    <row r="2907" spans="1:11" ht="19" thickBot="1" x14ac:dyDescent="0.5">
      <c r="A2907" s="866"/>
      <c r="B2907" s="866"/>
      <c r="C2907" s="866"/>
      <c r="D2907" s="866"/>
      <c r="E2907" s="867"/>
      <c r="F2907" s="866"/>
      <c r="G2907" s="866"/>
      <c r="H2907" s="870" t="str">
        <f t="array" ref="H2907">IF(ISERROR(INDEX(גיליון3!$U$13:$X$27,MATCH('דיווח פרטני'!G2907,גיליון3!$T$13:$T$27,0),MATCH('דיווח פרטני'!C2907,גיליון3!$U$12:$X$12,0)))," ", INDEX(גיליון3!$U$13:$X$27,MATCH('דיווח פרטני'!G2907,גיליון3!$T$13:$T$27,0),MATCH('דיווח פרטני'!C2907,גיליון3!$U$12:$X$12,0)))</f>
        <v xml:space="preserve"> </v>
      </c>
      <c r="I2907" s="866"/>
      <c r="J2907" s="866"/>
      <c r="K2907" s="905"/>
    </row>
    <row r="2908" spans="1:11" ht="19" thickBot="1" x14ac:dyDescent="0.5">
      <c r="A2908" s="866"/>
      <c r="B2908" s="866"/>
      <c r="C2908" s="866"/>
      <c r="D2908" s="866"/>
      <c r="E2908" s="867"/>
      <c r="F2908" s="866"/>
      <c r="G2908" s="866"/>
      <c r="H2908" s="870" t="str">
        <f t="array" ref="H2908">IF(ISERROR(INDEX(גיליון3!$U$13:$X$27,MATCH('דיווח פרטני'!G2908,גיליון3!$T$13:$T$27,0),MATCH('דיווח פרטני'!C2908,גיליון3!$U$12:$X$12,0)))," ", INDEX(גיליון3!$U$13:$X$27,MATCH('דיווח פרטני'!G2908,גיליון3!$T$13:$T$27,0),MATCH('דיווח פרטני'!C2908,גיליון3!$U$12:$X$12,0)))</f>
        <v xml:space="preserve"> </v>
      </c>
      <c r="I2908" s="866"/>
      <c r="J2908" s="866"/>
      <c r="K2908" s="905"/>
    </row>
    <row r="2909" spans="1:11" ht="19" thickBot="1" x14ac:dyDescent="0.5">
      <c r="A2909" s="866"/>
      <c r="B2909" s="866"/>
      <c r="C2909" s="866"/>
      <c r="D2909" s="866"/>
      <c r="E2909" s="867"/>
      <c r="F2909" s="866"/>
      <c r="G2909" s="866"/>
      <c r="H2909" s="870" t="str">
        <f t="array" ref="H2909">IF(ISERROR(INDEX(גיליון3!$U$13:$X$27,MATCH('דיווח פרטני'!G2909,גיליון3!$T$13:$T$27,0),MATCH('דיווח פרטני'!C2909,גיליון3!$U$12:$X$12,0)))," ", INDEX(גיליון3!$U$13:$X$27,MATCH('דיווח פרטני'!G2909,גיליון3!$T$13:$T$27,0),MATCH('דיווח פרטני'!C2909,גיליון3!$U$12:$X$12,0)))</f>
        <v xml:space="preserve"> </v>
      </c>
      <c r="I2909" s="866"/>
      <c r="J2909" s="866"/>
      <c r="K2909" s="905"/>
    </row>
    <row r="2910" spans="1:11" ht="19" thickBot="1" x14ac:dyDescent="0.5">
      <c r="A2910" s="866"/>
      <c r="B2910" s="866"/>
      <c r="C2910" s="866"/>
      <c r="D2910" s="866"/>
      <c r="E2910" s="867"/>
      <c r="F2910" s="866"/>
      <c r="G2910" s="866"/>
      <c r="H2910" s="870" t="str">
        <f t="array" ref="H2910">IF(ISERROR(INDEX(גיליון3!$U$13:$X$27,MATCH('דיווח פרטני'!G2910,גיליון3!$T$13:$T$27,0),MATCH('דיווח פרטני'!C2910,גיליון3!$U$12:$X$12,0)))," ", INDEX(גיליון3!$U$13:$X$27,MATCH('דיווח פרטני'!G2910,גיליון3!$T$13:$T$27,0),MATCH('דיווח פרטני'!C2910,גיליון3!$U$12:$X$12,0)))</f>
        <v xml:space="preserve"> </v>
      </c>
      <c r="I2910" s="866"/>
      <c r="J2910" s="866"/>
      <c r="K2910" s="905"/>
    </row>
    <row r="2911" spans="1:11" ht="19" thickBot="1" x14ac:dyDescent="0.5">
      <c r="A2911" s="866"/>
      <c r="B2911" s="866"/>
      <c r="C2911" s="866"/>
      <c r="D2911" s="866"/>
      <c r="E2911" s="867"/>
      <c r="F2911" s="866"/>
      <c r="G2911" s="866"/>
      <c r="H2911" s="870" t="str">
        <f t="array" ref="H2911">IF(ISERROR(INDEX(גיליון3!$U$13:$X$27,MATCH('דיווח פרטני'!G2911,גיליון3!$T$13:$T$27,0),MATCH('דיווח פרטני'!C2911,גיליון3!$U$12:$X$12,0)))," ", INDEX(גיליון3!$U$13:$X$27,MATCH('דיווח פרטני'!G2911,גיליון3!$T$13:$T$27,0),MATCH('דיווח פרטני'!C2911,גיליון3!$U$12:$X$12,0)))</f>
        <v xml:space="preserve"> </v>
      </c>
      <c r="I2911" s="866"/>
      <c r="J2911" s="866"/>
      <c r="K2911" s="905"/>
    </row>
    <row r="2912" spans="1:11" ht="19" thickBot="1" x14ac:dyDescent="0.5">
      <c r="A2912" s="866"/>
      <c r="B2912" s="866"/>
      <c r="C2912" s="866"/>
      <c r="D2912" s="866"/>
      <c r="E2912" s="867"/>
      <c r="F2912" s="866"/>
      <c r="G2912" s="866"/>
      <c r="H2912" s="870" t="str">
        <f t="array" ref="H2912">IF(ISERROR(INDEX(גיליון3!$U$13:$X$27,MATCH('דיווח פרטני'!G2912,גיליון3!$T$13:$T$27,0),MATCH('דיווח פרטני'!C2912,גיליון3!$U$12:$X$12,0)))," ", INDEX(גיליון3!$U$13:$X$27,MATCH('דיווח פרטני'!G2912,גיליון3!$T$13:$T$27,0),MATCH('דיווח פרטני'!C2912,גיליון3!$U$12:$X$12,0)))</f>
        <v xml:space="preserve"> </v>
      </c>
      <c r="I2912" s="866"/>
      <c r="J2912" s="866"/>
      <c r="K2912" s="905"/>
    </row>
    <row r="2913" spans="1:11" ht="19" thickBot="1" x14ac:dyDescent="0.5">
      <c r="A2913" s="866"/>
      <c r="B2913" s="866"/>
      <c r="C2913" s="866"/>
      <c r="D2913" s="866"/>
      <c r="E2913" s="867"/>
      <c r="F2913" s="866"/>
      <c r="G2913" s="866"/>
      <c r="H2913" s="870" t="str">
        <f t="array" ref="H2913">IF(ISERROR(INDEX(גיליון3!$U$13:$X$27,MATCH('דיווח פרטני'!G2913,גיליון3!$T$13:$T$27,0),MATCH('דיווח פרטני'!C2913,גיליון3!$U$12:$X$12,0)))," ", INDEX(גיליון3!$U$13:$X$27,MATCH('דיווח פרטני'!G2913,גיליון3!$T$13:$T$27,0),MATCH('דיווח פרטני'!C2913,גיליון3!$U$12:$X$12,0)))</f>
        <v xml:space="preserve"> </v>
      </c>
      <c r="I2913" s="866"/>
      <c r="J2913" s="866"/>
      <c r="K2913" s="905"/>
    </row>
    <row r="2914" spans="1:11" ht="19" thickBot="1" x14ac:dyDescent="0.5">
      <c r="A2914" s="866"/>
      <c r="B2914" s="866"/>
      <c r="C2914" s="866"/>
      <c r="D2914" s="866"/>
      <c r="E2914" s="867"/>
      <c r="F2914" s="866"/>
      <c r="G2914" s="866"/>
      <c r="H2914" s="870" t="str">
        <f t="array" ref="H2914">IF(ISERROR(INDEX(גיליון3!$U$13:$X$27,MATCH('דיווח פרטני'!G2914,גיליון3!$T$13:$T$27,0),MATCH('דיווח פרטני'!C2914,גיליון3!$U$12:$X$12,0)))," ", INDEX(גיליון3!$U$13:$X$27,MATCH('דיווח פרטני'!G2914,גיליון3!$T$13:$T$27,0),MATCH('דיווח פרטני'!C2914,גיליון3!$U$12:$X$12,0)))</f>
        <v xml:space="preserve"> </v>
      </c>
      <c r="I2914" s="866"/>
      <c r="J2914" s="866"/>
      <c r="K2914" s="905"/>
    </row>
    <row r="2915" spans="1:11" ht="19" thickBot="1" x14ac:dyDescent="0.5">
      <c r="A2915" s="866"/>
      <c r="B2915" s="866"/>
      <c r="C2915" s="866"/>
      <c r="D2915" s="866"/>
      <c r="E2915" s="867"/>
      <c r="F2915" s="866"/>
      <c r="G2915" s="866"/>
      <c r="H2915" s="870" t="str">
        <f t="array" ref="H2915">IF(ISERROR(INDEX(גיליון3!$U$13:$X$27,MATCH('דיווח פרטני'!G2915,גיליון3!$T$13:$T$27,0),MATCH('דיווח פרטני'!C2915,גיליון3!$U$12:$X$12,0)))," ", INDEX(גיליון3!$U$13:$X$27,MATCH('דיווח פרטני'!G2915,גיליון3!$T$13:$T$27,0),MATCH('דיווח פרטני'!C2915,גיליון3!$U$12:$X$12,0)))</f>
        <v xml:space="preserve"> </v>
      </c>
      <c r="I2915" s="866"/>
      <c r="J2915" s="866"/>
      <c r="K2915" s="905"/>
    </row>
    <row r="2916" spans="1:11" ht="19" thickBot="1" x14ac:dyDescent="0.5">
      <c r="A2916" s="866"/>
      <c r="B2916" s="866"/>
      <c r="C2916" s="866"/>
      <c r="D2916" s="866"/>
      <c r="E2916" s="867"/>
      <c r="F2916" s="866"/>
      <c r="G2916" s="866"/>
      <c r="H2916" s="870" t="str">
        <f t="array" ref="H2916">IF(ISERROR(INDEX(גיליון3!$U$13:$X$27,MATCH('דיווח פרטני'!G2916,גיליון3!$T$13:$T$27,0),MATCH('דיווח פרטני'!C2916,גיליון3!$U$12:$X$12,0)))," ", INDEX(גיליון3!$U$13:$X$27,MATCH('דיווח פרטני'!G2916,גיליון3!$T$13:$T$27,0),MATCH('דיווח פרטני'!C2916,גיליון3!$U$12:$X$12,0)))</f>
        <v xml:space="preserve"> </v>
      </c>
      <c r="I2916" s="866"/>
      <c r="J2916" s="866"/>
      <c r="K2916" s="905"/>
    </row>
    <row r="2917" spans="1:11" ht="19" thickBot="1" x14ac:dyDescent="0.5">
      <c r="A2917" s="866"/>
      <c r="B2917" s="866"/>
      <c r="C2917" s="866"/>
      <c r="D2917" s="866"/>
      <c r="E2917" s="867"/>
      <c r="F2917" s="866"/>
      <c r="G2917" s="866"/>
      <c r="H2917" s="870" t="str">
        <f t="array" ref="H2917">IF(ISERROR(INDEX(גיליון3!$U$13:$X$27,MATCH('דיווח פרטני'!G2917,גיליון3!$T$13:$T$27,0),MATCH('דיווח פרטני'!C2917,גיליון3!$U$12:$X$12,0)))," ", INDEX(גיליון3!$U$13:$X$27,MATCH('דיווח פרטני'!G2917,גיליון3!$T$13:$T$27,0),MATCH('דיווח פרטני'!C2917,גיליון3!$U$12:$X$12,0)))</f>
        <v xml:space="preserve"> </v>
      </c>
      <c r="I2917" s="866"/>
      <c r="J2917" s="866"/>
      <c r="K2917" s="905"/>
    </row>
    <row r="2918" spans="1:11" ht="19" thickBot="1" x14ac:dyDescent="0.5">
      <c r="A2918" s="866"/>
      <c r="B2918" s="866"/>
      <c r="C2918" s="866"/>
      <c r="D2918" s="866"/>
      <c r="E2918" s="867"/>
      <c r="F2918" s="866"/>
      <c r="G2918" s="866"/>
      <c r="H2918" s="870" t="str">
        <f t="array" ref="H2918">IF(ISERROR(INDEX(גיליון3!$U$13:$X$27,MATCH('דיווח פרטני'!G2918,גיליון3!$T$13:$T$27,0),MATCH('דיווח פרטני'!C2918,גיליון3!$U$12:$X$12,0)))," ", INDEX(גיליון3!$U$13:$X$27,MATCH('דיווח פרטני'!G2918,גיליון3!$T$13:$T$27,0),MATCH('דיווח פרטני'!C2918,גיליון3!$U$12:$X$12,0)))</f>
        <v xml:space="preserve"> </v>
      </c>
      <c r="I2918" s="866"/>
      <c r="J2918" s="866"/>
      <c r="K2918" s="905"/>
    </row>
    <row r="2919" spans="1:11" ht="19" thickBot="1" x14ac:dyDescent="0.5">
      <c r="A2919" s="866"/>
      <c r="B2919" s="866"/>
      <c r="C2919" s="866"/>
      <c r="D2919" s="866"/>
      <c r="E2919" s="867"/>
      <c r="F2919" s="866"/>
      <c r="G2919" s="866"/>
      <c r="H2919" s="870" t="str">
        <f t="array" ref="H2919">IF(ISERROR(INDEX(גיליון3!$U$13:$X$27,MATCH('דיווח פרטני'!G2919,גיליון3!$T$13:$T$27,0),MATCH('דיווח פרטני'!C2919,גיליון3!$U$12:$X$12,0)))," ", INDEX(גיליון3!$U$13:$X$27,MATCH('דיווח פרטני'!G2919,גיליון3!$T$13:$T$27,0),MATCH('דיווח פרטני'!C2919,גיליון3!$U$12:$X$12,0)))</f>
        <v xml:space="preserve"> </v>
      </c>
      <c r="I2919" s="866"/>
      <c r="J2919" s="866"/>
      <c r="K2919" s="905"/>
    </row>
    <row r="2920" spans="1:11" ht="19" thickBot="1" x14ac:dyDescent="0.5">
      <c r="A2920" s="866"/>
      <c r="B2920" s="866"/>
      <c r="C2920" s="866"/>
      <c r="D2920" s="866"/>
      <c r="E2920" s="867"/>
      <c r="F2920" s="866"/>
      <c r="G2920" s="866"/>
      <c r="H2920" s="870" t="str">
        <f t="array" ref="H2920">IF(ISERROR(INDEX(גיליון3!$U$13:$X$27,MATCH('דיווח פרטני'!G2920,גיליון3!$T$13:$T$27,0),MATCH('דיווח פרטני'!C2920,גיליון3!$U$12:$X$12,0)))," ", INDEX(גיליון3!$U$13:$X$27,MATCH('דיווח פרטני'!G2920,גיליון3!$T$13:$T$27,0),MATCH('דיווח פרטני'!C2920,גיליון3!$U$12:$X$12,0)))</f>
        <v xml:space="preserve"> </v>
      </c>
      <c r="I2920" s="866"/>
      <c r="J2920" s="866"/>
      <c r="K2920" s="905"/>
    </row>
    <row r="2921" spans="1:11" ht="19" thickBot="1" x14ac:dyDescent="0.5">
      <c r="A2921" s="866"/>
      <c r="B2921" s="866"/>
      <c r="C2921" s="866"/>
      <c r="D2921" s="866"/>
      <c r="E2921" s="867"/>
      <c r="F2921" s="866"/>
      <c r="G2921" s="866"/>
      <c r="H2921" s="870" t="str">
        <f t="array" ref="H2921">IF(ISERROR(INDEX(גיליון3!$U$13:$X$27,MATCH('דיווח פרטני'!G2921,גיליון3!$T$13:$T$27,0),MATCH('דיווח פרטני'!C2921,גיליון3!$U$12:$X$12,0)))," ", INDEX(גיליון3!$U$13:$X$27,MATCH('דיווח פרטני'!G2921,גיליון3!$T$13:$T$27,0),MATCH('דיווח פרטני'!C2921,גיליון3!$U$12:$X$12,0)))</f>
        <v xml:space="preserve"> </v>
      </c>
      <c r="I2921" s="866"/>
      <c r="J2921" s="866"/>
      <c r="K2921" s="905"/>
    </row>
    <row r="2922" spans="1:11" ht="19" thickBot="1" x14ac:dyDescent="0.5">
      <c r="A2922" s="866"/>
      <c r="B2922" s="866"/>
      <c r="C2922" s="866"/>
      <c r="D2922" s="866"/>
      <c r="E2922" s="867"/>
      <c r="F2922" s="866"/>
      <c r="G2922" s="866"/>
      <c r="H2922" s="870" t="str">
        <f t="array" ref="H2922">IF(ISERROR(INDEX(גיליון3!$U$13:$X$27,MATCH('דיווח פרטני'!G2922,גיליון3!$T$13:$T$27,0),MATCH('דיווח פרטני'!C2922,גיליון3!$U$12:$X$12,0)))," ", INDEX(גיליון3!$U$13:$X$27,MATCH('דיווח פרטני'!G2922,גיליון3!$T$13:$T$27,0),MATCH('דיווח פרטני'!C2922,גיליון3!$U$12:$X$12,0)))</f>
        <v xml:space="preserve"> </v>
      </c>
      <c r="I2922" s="866"/>
      <c r="J2922" s="866"/>
      <c r="K2922" s="905"/>
    </row>
    <row r="2923" spans="1:11" ht="19" thickBot="1" x14ac:dyDescent="0.5">
      <c r="A2923" s="866"/>
      <c r="B2923" s="866"/>
      <c r="C2923" s="866"/>
      <c r="D2923" s="866"/>
      <c r="E2923" s="867"/>
      <c r="F2923" s="866"/>
      <c r="G2923" s="866"/>
      <c r="H2923" s="870" t="str">
        <f t="array" ref="H2923">IF(ISERROR(INDEX(גיליון3!$U$13:$X$27,MATCH('דיווח פרטני'!G2923,גיליון3!$T$13:$T$27,0),MATCH('דיווח פרטני'!C2923,גיליון3!$U$12:$X$12,0)))," ", INDEX(גיליון3!$U$13:$X$27,MATCH('דיווח פרטני'!G2923,גיליון3!$T$13:$T$27,0),MATCH('דיווח פרטני'!C2923,גיליון3!$U$12:$X$12,0)))</f>
        <v xml:space="preserve"> </v>
      </c>
      <c r="I2923" s="866"/>
      <c r="J2923" s="866"/>
      <c r="K2923" s="905"/>
    </row>
    <row r="2924" spans="1:11" ht="19" thickBot="1" x14ac:dyDescent="0.5">
      <c r="A2924" s="866"/>
      <c r="B2924" s="866"/>
      <c r="C2924" s="866"/>
      <c r="D2924" s="866"/>
      <c r="E2924" s="867"/>
      <c r="F2924" s="866"/>
      <c r="G2924" s="866"/>
      <c r="H2924" s="870" t="str">
        <f t="array" ref="H2924">IF(ISERROR(INDEX(גיליון3!$U$13:$X$27,MATCH('דיווח פרטני'!G2924,גיליון3!$T$13:$T$27,0),MATCH('דיווח פרטני'!C2924,גיליון3!$U$12:$X$12,0)))," ", INDEX(גיליון3!$U$13:$X$27,MATCH('דיווח פרטני'!G2924,גיליון3!$T$13:$T$27,0),MATCH('דיווח פרטני'!C2924,גיליון3!$U$12:$X$12,0)))</f>
        <v xml:space="preserve"> </v>
      </c>
      <c r="I2924" s="866"/>
      <c r="J2924" s="866"/>
      <c r="K2924" s="905"/>
    </row>
    <row r="2925" spans="1:11" ht="19" thickBot="1" x14ac:dyDescent="0.5">
      <c r="A2925" s="866"/>
      <c r="B2925" s="866"/>
      <c r="C2925" s="866"/>
      <c r="D2925" s="866"/>
      <c r="E2925" s="867"/>
      <c r="F2925" s="866"/>
      <c r="G2925" s="866"/>
      <c r="H2925" s="870" t="str">
        <f t="array" ref="H2925">IF(ISERROR(INDEX(גיליון3!$U$13:$X$27,MATCH('דיווח פרטני'!G2925,גיליון3!$T$13:$T$27,0),MATCH('דיווח פרטני'!C2925,גיליון3!$U$12:$X$12,0)))," ", INDEX(גיליון3!$U$13:$X$27,MATCH('דיווח פרטני'!G2925,גיליון3!$T$13:$T$27,0),MATCH('דיווח פרטני'!C2925,גיליון3!$U$12:$X$12,0)))</f>
        <v xml:space="preserve"> </v>
      </c>
      <c r="I2925" s="866"/>
      <c r="J2925" s="866"/>
      <c r="K2925" s="905"/>
    </row>
    <row r="2926" spans="1:11" ht="19" thickBot="1" x14ac:dyDescent="0.5">
      <c r="A2926" s="866"/>
      <c r="B2926" s="866"/>
      <c r="C2926" s="866"/>
      <c r="D2926" s="866"/>
      <c r="E2926" s="867"/>
      <c r="F2926" s="866"/>
      <c r="G2926" s="866"/>
      <c r="H2926" s="870" t="str">
        <f t="array" ref="H2926">IF(ISERROR(INDEX(גיליון3!$U$13:$X$27,MATCH('דיווח פרטני'!G2926,גיליון3!$T$13:$T$27,0),MATCH('דיווח פרטני'!C2926,גיליון3!$U$12:$X$12,0)))," ", INDEX(גיליון3!$U$13:$X$27,MATCH('דיווח פרטני'!G2926,גיליון3!$T$13:$T$27,0),MATCH('דיווח פרטני'!C2926,גיליון3!$U$12:$X$12,0)))</f>
        <v xml:space="preserve"> </v>
      </c>
      <c r="I2926" s="866"/>
      <c r="J2926" s="866"/>
      <c r="K2926" s="905"/>
    </row>
    <row r="2927" spans="1:11" ht="19" thickBot="1" x14ac:dyDescent="0.5">
      <c r="A2927" s="866"/>
      <c r="B2927" s="866"/>
      <c r="C2927" s="866"/>
      <c r="D2927" s="866"/>
      <c r="E2927" s="867"/>
      <c r="F2927" s="866"/>
      <c r="G2927" s="866"/>
      <c r="H2927" s="870" t="str">
        <f t="array" ref="H2927">IF(ISERROR(INDEX(גיליון3!$U$13:$X$27,MATCH('דיווח פרטני'!G2927,גיליון3!$T$13:$T$27,0),MATCH('דיווח פרטני'!C2927,גיליון3!$U$12:$X$12,0)))," ", INDEX(גיליון3!$U$13:$X$27,MATCH('דיווח פרטני'!G2927,גיליון3!$T$13:$T$27,0),MATCH('דיווח פרטני'!C2927,גיליון3!$U$12:$X$12,0)))</f>
        <v xml:space="preserve"> </v>
      </c>
      <c r="I2927" s="866"/>
      <c r="J2927" s="866"/>
      <c r="K2927" s="905"/>
    </row>
    <row r="2928" spans="1:11" ht="19" thickBot="1" x14ac:dyDescent="0.5">
      <c r="A2928" s="866"/>
      <c r="B2928" s="866"/>
      <c r="C2928" s="866"/>
      <c r="D2928" s="866"/>
      <c r="E2928" s="867"/>
      <c r="F2928" s="866"/>
      <c r="G2928" s="866"/>
      <c r="H2928" s="870" t="str">
        <f t="array" ref="H2928">IF(ISERROR(INDEX(גיליון3!$U$13:$X$27,MATCH('דיווח פרטני'!G2928,גיליון3!$T$13:$T$27,0),MATCH('דיווח פרטני'!C2928,גיליון3!$U$12:$X$12,0)))," ", INDEX(גיליון3!$U$13:$X$27,MATCH('דיווח פרטני'!G2928,גיליון3!$T$13:$T$27,0),MATCH('דיווח פרטני'!C2928,גיליון3!$U$12:$X$12,0)))</f>
        <v xml:space="preserve"> </v>
      </c>
      <c r="I2928" s="866"/>
      <c r="J2928" s="866"/>
      <c r="K2928" s="905"/>
    </row>
    <row r="2929" spans="1:11" ht="19" thickBot="1" x14ac:dyDescent="0.5">
      <c r="A2929" s="866"/>
      <c r="B2929" s="866"/>
      <c r="C2929" s="866"/>
      <c r="D2929" s="866"/>
      <c r="E2929" s="867"/>
      <c r="F2929" s="866"/>
      <c r="G2929" s="866"/>
      <c r="H2929" s="870" t="str">
        <f t="array" ref="H2929">IF(ISERROR(INDEX(גיליון3!$U$13:$X$27,MATCH('דיווח פרטני'!G2929,גיליון3!$T$13:$T$27,0),MATCH('דיווח פרטני'!C2929,גיליון3!$U$12:$X$12,0)))," ", INDEX(גיליון3!$U$13:$X$27,MATCH('דיווח פרטני'!G2929,גיליון3!$T$13:$T$27,0),MATCH('דיווח פרטני'!C2929,גיליון3!$U$12:$X$12,0)))</f>
        <v xml:space="preserve"> </v>
      </c>
      <c r="I2929" s="866"/>
      <c r="J2929" s="866"/>
      <c r="K2929" s="905"/>
    </row>
    <row r="2930" spans="1:11" ht="19" thickBot="1" x14ac:dyDescent="0.5">
      <c r="A2930" s="866"/>
      <c r="B2930" s="866"/>
      <c r="C2930" s="866"/>
      <c r="D2930" s="866"/>
      <c r="E2930" s="867"/>
      <c r="F2930" s="866"/>
      <c r="G2930" s="866"/>
      <c r="H2930" s="870" t="str">
        <f t="array" ref="H2930">IF(ISERROR(INDEX(גיליון3!$U$13:$X$27,MATCH('דיווח פרטני'!G2930,גיליון3!$T$13:$T$27,0),MATCH('דיווח פרטני'!C2930,גיליון3!$U$12:$X$12,0)))," ", INDEX(גיליון3!$U$13:$X$27,MATCH('דיווח פרטני'!G2930,גיליון3!$T$13:$T$27,0),MATCH('דיווח פרטני'!C2930,גיליון3!$U$12:$X$12,0)))</f>
        <v xml:space="preserve"> </v>
      </c>
      <c r="I2930" s="866"/>
      <c r="J2930" s="866"/>
      <c r="K2930" s="905"/>
    </row>
    <row r="2931" spans="1:11" ht="19" thickBot="1" x14ac:dyDescent="0.5">
      <c r="A2931" s="866"/>
      <c r="B2931" s="866"/>
      <c r="C2931" s="866"/>
      <c r="D2931" s="866"/>
      <c r="E2931" s="867"/>
      <c r="F2931" s="866"/>
      <c r="G2931" s="866"/>
      <c r="H2931" s="870" t="str">
        <f t="array" ref="H2931">IF(ISERROR(INDEX(גיליון3!$U$13:$X$27,MATCH('דיווח פרטני'!G2931,גיליון3!$T$13:$T$27,0),MATCH('דיווח פרטני'!C2931,גיליון3!$U$12:$X$12,0)))," ", INDEX(גיליון3!$U$13:$X$27,MATCH('דיווח פרטני'!G2931,גיליון3!$T$13:$T$27,0),MATCH('דיווח פרטני'!C2931,גיליון3!$U$12:$X$12,0)))</f>
        <v xml:space="preserve"> </v>
      </c>
      <c r="I2931" s="866"/>
      <c r="J2931" s="866"/>
      <c r="K2931" s="905"/>
    </row>
    <row r="2932" spans="1:11" ht="19" thickBot="1" x14ac:dyDescent="0.5">
      <c r="A2932" s="866"/>
      <c r="B2932" s="866"/>
      <c r="C2932" s="866"/>
      <c r="D2932" s="866"/>
      <c r="E2932" s="867"/>
      <c r="F2932" s="866"/>
      <c r="G2932" s="866"/>
      <c r="H2932" s="870" t="str">
        <f t="array" ref="H2932">IF(ISERROR(INDEX(גיליון3!$U$13:$X$27,MATCH('דיווח פרטני'!G2932,גיליון3!$T$13:$T$27,0),MATCH('דיווח פרטני'!C2932,גיליון3!$U$12:$X$12,0)))," ", INDEX(גיליון3!$U$13:$X$27,MATCH('דיווח פרטני'!G2932,גיליון3!$T$13:$T$27,0),MATCH('דיווח פרטני'!C2932,גיליון3!$U$12:$X$12,0)))</f>
        <v xml:space="preserve"> </v>
      </c>
      <c r="I2932" s="866"/>
      <c r="J2932" s="866"/>
      <c r="K2932" s="905"/>
    </row>
    <row r="2933" spans="1:11" ht="19" thickBot="1" x14ac:dyDescent="0.5">
      <c r="A2933" s="866"/>
      <c r="B2933" s="866"/>
      <c r="C2933" s="866"/>
      <c r="D2933" s="866"/>
      <c r="E2933" s="867"/>
      <c r="F2933" s="866"/>
      <c r="G2933" s="866"/>
      <c r="H2933" s="870" t="str">
        <f t="array" ref="H2933">IF(ISERROR(INDEX(גיליון3!$U$13:$X$27,MATCH('דיווח פרטני'!G2933,גיליון3!$T$13:$T$27,0),MATCH('דיווח פרטני'!C2933,גיליון3!$U$12:$X$12,0)))," ", INDEX(גיליון3!$U$13:$X$27,MATCH('דיווח פרטני'!G2933,גיליון3!$T$13:$T$27,0),MATCH('דיווח פרטני'!C2933,גיליון3!$U$12:$X$12,0)))</f>
        <v xml:space="preserve"> </v>
      </c>
      <c r="I2933" s="866"/>
      <c r="J2933" s="866"/>
      <c r="K2933" s="905"/>
    </row>
    <row r="2934" spans="1:11" ht="19" thickBot="1" x14ac:dyDescent="0.5">
      <c r="A2934" s="866"/>
      <c r="B2934" s="866"/>
      <c r="C2934" s="866"/>
      <c r="D2934" s="866"/>
      <c r="E2934" s="867"/>
      <c r="F2934" s="866"/>
      <c r="G2934" s="866"/>
      <c r="H2934" s="870" t="str">
        <f t="array" ref="H2934">IF(ISERROR(INDEX(גיליון3!$U$13:$X$27,MATCH('דיווח פרטני'!G2934,גיליון3!$T$13:$T$27,0),MATCH('דיווח פרטני'!C2934,גיליון3!$U$12:$X$12,0)))," ", INDEX(גיליון3!$U$13:$X$27,MATCH('דיווח פרטני'!G2934,גיליון3!$T$13:$T$27,0),MATCH('דיווח פרטני'!C2934,גיליון3!$U$12:$X$12,0)))</f>
        <v xml:space="preserve"> </v>
      </c>
      <c r="I2934" s="866"/>
      <c r="J2934" s="866"/>
      <c r="K2934" s="905"/>
    </row>
    <row r="2935" spans="1:11" ht="19" thickBot="1" x14ac:dyDescent="0.5">
      <c r="A2935" s="866"/>
      <c r="B2935" s="866"/>
      <c r="C2935" s="866"/>
      <c r="D2935" s="866"/>
      <c r="E2935" s="867"/>
      <c r="F2935" s="866"/>
      <c r="G2935" s="866"/>
      <c r="H2935" s="870" t="str">
        <f t="array" ref="H2935">IF(ISERROR(INDEX(גיליון3!$U$13:$X$27,MATCH('דיווח פרטני'!G2935,גיליון3!$T$13:$T$27,0),MATCH('דיווח פרטני'!C2935,גיליון3!$U$12:$X$12,0)))," ", INDEX(גיליון3!$U$13:$X$27,MATCH('דיווח פרטני'!G2935,גיליון3!$T$13:$T$27,0),MATCH('דיווח פרטני'!C2935,גיליון3!$U$12:$X$12,0)))</f>
        <v xml:space="preserve"> </v>
      </c>
      <c r="I2935" s="866"/>
      <c r="J2935" s="866"/>
      <c r="K2935" s="905"/>
    </row>
    <row r="2936" spans="1:11" ht="19" thickBot="1" x14ac:dyDescent="0.5">
      <c r="A2936" s="866"/>
      <c r="B2936" s="866"/>
      <c r="C2936" s="866"/>
      <c r="D2936" s="866"/>
      <c r="E2936" s="867"/>
      <c r="F2936" s="866"/>
      <c r="G2936" s="866"/>
      <c r="H2936" s="870" t="str">
        <f t="array" ref="H2936">IF(ISERROR(INDEX(גיליון3!$U$13:$X$27,MATCH('דיווח פרטני'!G2936,גיליון3!$T$13:$T$27,0),MATCH('דיווח פרטני'!C2936,גיליון3!$U$12:$X$12,0)))," ", INDEX(גיליון3!$U$13:$X$27,MATCH('דיווח פרטני'!G2936,גיליון3!$T$13:$T$27,0),MATCH('דיווח פרטני'!C2936,גיליון3!$U$12:$X$12,0)))</f>
        <v xml:space="preserve"> </v>
      </c>
      <c r="I2936" s="866"/>
      <c r="J2936" s="866"/>
      <c r="K2936" s="905"/>
    </row>
    <row r="2937" spans="1:11" ht="19" thickBot="1" x14ac:dyDescent="0.5">
      <c r="A2937" s="866"/>
      <c r="B2937" s="866"/>
      <c r="C2937" s="866"/>
      <c r="D2937" s="866"/>
      <c r="E2937" s="867"/>
      <c r="F2937" s="866"/>
      <c r="G2937" s="866"/>
      <c r="H2937" s="870" t="str">
        <f t="array" ref="H2937">IF(ISERROR(INDEX(גיליון3!$U$13:$X$27,MATCH('דיווח פרטני'!G2937,גיליון3!$T$13:$T$27,0),MATCH('דיווח פרטני'!C2937,גיליון3!$U$12:$X$12,0)))," ", INDEX(גיליון3!$U$13:$X$27,MATCH('דיווח פרטני'!G2937,גיליון3!$T$13:$T$27,0),MATCH('דיווח פרטני'!C2937,גיליון3!$U$12:$X$12,0)))</f>
        <v xml:space="preserve"> </v>
      </c>
      <c r="I2937" s="866"/>
      <c r="J2937" s="866"/>
      <c r="K2937" s="905"/>
    </row>
    <row r="2938" spans="1:11" ht="19" thickBot="1" x14ac:dyDescent="0.5">
      <c r="A2938" s="866"/>
      <c r="B2938" s="866"/>
      <c r="C2938" s="866"/>
      <c r="D2938" s="866"/>
      <c r="E2938" s="867"/>
      <c r="F2938" s="866"/>
      <c r="G2938" s="866"/>
      <c r="H2938" s="870" t="str">
        <f t="array" ref="H2938">IF(ISERROR(INDEX(גיליון3!$U$13:$X$27,MATCH('דיווח פרטני'!G2938,גיליון3!$T$13:$T$27,0),MATCH('דיווח פרטני'!C2938,גיליון3!$U$12:$X$12,0)))," ", INDEX(גיליון3!$U$13:$X$27,MATCH('דיווח פרטני'!G2938,גיליון3!$T$13:$T$27,0),MATCH('דיווח פרטני'!C2938,גיליון3!$U$12:$X$12,0)))</f>
        <v xml:space="preserve"> </v>
      </c>
      <c r="I2938" s="866"/>
      <c r="J2938" s="866"/>
      <c r="K2938" s="905"/>
    </row>
    <row r="2939" spans="1:11" ht="19" thickBot="1" x14ac:dyDescent="0.5">
      <c r="A2939" s="866"/>
      <c r="B2939" s="866"/>
      <c r="C2939" s="866"/>
      <c r="D2939" s="866"/>
      <c r="E2939" s="867"/>
      <c r="F2939" s="866"/>
      <c r="G2939" s="866"/>
      <c r="H2939" s="870" t="str">
        <f t="array" ref="H2939">IF(ISERROR(INDEX(גיליון3!$U$13:$X$27,MATCH('דיווח פרטני'!G2939,גיליון3!$T$13:$T$27,0),MATCH('דיווח פרטני'!C2939,גיליון3!$U$12:$X$12,0)))," ", INDEX(גיליון3!$U$13:$X$27,MATCH('דיווח פרטני'!G2939,גיליון3!$T$13:$T$27,0),MATCH('דיווח פרטני'!C2939,גיליון3!$U$12:$X$12,0)))</f>
        <v xml:space="preserve"> </v>
      </c>
      <c r="I2939" s="866"/>
      <c r="J2939" s="866"/>
      <c r="K2939" s="905"/>
    </row>
    <row r="2940" spans="1:11" ht="19" thickBot="1" x14ac:dyDescent="0.5">
      <c r="A2940" s="866"/>
      <c r="B2940" s="866"/>
      <c r="C2940" s="866"/>
      <c r="D2940" s="866"/>
      <c r="E2940" s="867"/>
      <c r="F2940" s="866"/>
      <c r="G2940" s="866"/>
      <c r="H2940" s="870" t="str">
        <f t="array" ref="H2940">IF(ISERROR(INDEX(גיליון3!$U$13:$X$27,MATCH('דיווח פרטני'!G2940,גיליון3!$T$13:$T$27,0),MATCH('דיווח פרטני'!C2940,גיליון3!$U$12:$X$12,0)))," ", INDEX(גיליון3!$U$13:$X$27,MATCH('דיווח פרטני'!G2940,גיליון3!$T$13:$T$27,0),MATCH('דיווח פרטני'!C2940,גיליון3!$U$12:$X$12,0)))</f>
        <v xml:space="preserve"> </v>
      </c>
      <c r="I2940" s="866"/>
      <c r="J2940" s="866"/>
      <c r="K2940" s="905"/>
    </row>
    <row r="2941" spans="1:11" ht="19" thickBot="1" x14ac:dyDescent="0.5">
      <c r="A2941" s="866"/>
      <c r="B2941" s="866"/>
      <c r="C2941" s="866"/>
      <c r="D2941" s="866"/>
      <c r="E2941" s="867"/>
      <c r="F2941" s="866"/>
      <c r="G2941" s="866"/>
      <c r="H2941" s="870" t="str">
        <f t="array" ref="H2941">IF(ISERROR(INDEX(גיליון3!$U$13:$X$27,MATCH('דיווח פרטני'!G2941,גיליון3!$T$13:$T$27,0),MATCH('דיווח פרטני'!C2941,גיליון3!$U$12:$X$12,0)))," ", INDEX(גיליון3!$U$13:$X$27,MATCH('דיווח פרטני'!G2941,גיליון3!$T$13:$T$27,0),MATCH('דיווח פרטני'!C2941,גיליון3!$U$12:$X$12,0)))</f>
        <v xml:space="preserve"> </v>
      </c>
      <c r="I2941" s="866"/>
      <c r="J2941" s="866"/>
      <c r="K2941" s="905"/>
    </row>
    <row r="2942" spans="1:11" ht="19" thickBot="1" x14ac:dyDescent="0.5">
      <c r="A2942" s="866"/>
      <c r="B2942" s="866"/>
      <c r="C2942" s="866"/>
      <c r="D2942" s="866"/>
      <c r="E2942" s="867"/>
      <c r="F2942" s="866"/>
      <c r="G2942" s="866"/>
      <c r="H2942" s="870" t="str">
        <f t="array" ref="H2942">IF(ISERROR(INDEX(גיליון3!$U$13:$X$27,MATCH('דיווח פרטני'!G2942,גיליון3!$T$13:$T$27,0),MATCH('דיווח פרטני'!C2942,גיליון3!$U$12:$X$12,0)))," ", INDEX(גיליון3!$U$13:$X$27,MATCH('דיווח פרטני'!G2942,גיליון3!$T$13:$T$27,0),MATCH('דיווח פרטני'!C2942,גיליון3!$U$12:$X$12,0)))</f>
        <v xml:space="preserve"> </v>
      </c>
      <c r="I2942" s="866"/>
      <c r="J2942" s="866"/>
      <c r="K2942" s="905"/>
    </row>
    <row r="2943" spans="1:11" ht="19" thickBot="1" x14ac:dyDescent="0.5">
      <c r="A2943" s="866"/>
      <c r="B2943" s="866"/>
      <c r="C2943" s="866"/>
      <c r="D2943" s="866"/>
      <c r="E2943" s="867"/>
      <c r="F2943" s="866"/>
      <c r="G2943" s="866"/>
      <c r="H2943" s="870" t="str">
        <f t="array" ref="H2943">IF(ISERROR(INDEX(גיליון3!$U$13:$X$27,MATCH('דיווח פרטני'!G2943,גיליון3!$T$13:$T$27,0),MATCH('דיווח פרטני'!C2943,גיליון3!$U$12:$X$12,0)))," ", INDEX(גיליון3!$U$13:$X$27,MATCH('דיווח פרטני'!G2943,גיליון3!$T$13:$T$27,0),MATCH('דיווח פרטני'!C2943,גיליון3!$U$12:$X$12,0)))</f>
        <v xml:space="preserve"> </v>
      </c>
      <c r="I2943" s="866"/>
      <c r="J2943" s="866"/>
      <c r="K2943" s="905"/>
    </row>
    <row r="2944" spans="1:11" ht="19" thickBot="1" x14ac:dyDescent="0.5">
      <c r="A2944" s="866"/>
      <c r="B2944" s="866"/>
      <c r="C2944" s="866"/>
      <c r="D2944" s="866"/>
      <c r="E2944" s="867"/>
      <c r="F2944" s="866"/>
      <c r="G2944" s="866"/>
      <c r="H2944" s="870" t="str">
        <f t="array" ref="H2944">IF(ISERROR(INDEX(גיליון3!$U$13:$X$27,MATCH('דיווח פרטני'!G2944,גיליון3!$T$13:$T$27,0),MATCH('דיווח פרטני'!C2944,גיליון3!$U$12:$X$12,0)))," ", INDEX(גיליון3!$U$13:$X$27,MATCH('דיווח פרטני'!G2944,גיליון3!$T$13:$T$27,0),MATCH('דיווח פרטני'!C2944,גיליון3!$U$12:$X$12,0)))</f>
        <v xml:space="preserve"> </v>
      </c>
      <c r="I2944" s="866"/>
      <c r="J2944" s="866"/>
      <c r="K2944" s="905"/>
    </row>
    <row r="2945" spans="1:11" ht="19" thickBot="1" x14ac:dyDescent="0.5">
      <c r="A2945" s="866"/>
      <c r="B2945" s="866"/>
      <c r="C2945" s="866"/>
      <c r="D2945" s="866"/>
      <c r="E2945" s="867"/>
      <c r="F2945" s="866"/>
      <c r="G2945" s="866"/>
      <c r="H2945" s="870" t="str">
        <f t="array" ref="H2945">IF(ISERROR(INDEX(גיליון3!$U$13:$X$27,MATCH('דיווח פרטני'!G2945,גיליון3!$T$13:$T$27,0),MATCH('דיווח פרטני'!C2945,גיליון3!$U$12:$X$12,0)))," ", INDEX(גיליון3!$U$13:$X$27,MATCH('דיווח פרטני'!G2945,גיליון3!$T$13:$T$27,0),MATCH('דיווח פרטני'!C2945,גיליון3!$U$12:$X$12,0)))</f>
        <v xml:space="preserve"> </v>
      </c>
      <c r="I2945" s="866"/>
      <c r="J2945" s="866"/>
      <c r="K2945" s="905"/>
    </row>
    <row r="2946" spans="1:11" ht="19" thickBot="1" x14ac:dyDescent="0.5">
      <c r="A2946" s="866"/>
      <c r="B2946" s="866"/>
      <c r="C2946" s="866"/>
      <c r="D2946" s="866"/>
      <c r="E2946" s="867"/>
      <c r="F2946" s="866"/>
      <c r="G2946" s="866"/>
      <c r="H2946" s="870" t="str">
        <f t="array" ref="H2946">IF(ISERROR(INDEX(גיליון3!$U$13:$X$27,MATCH('דיווח פרטני'!G2946,גיליון3!$T$13:$T$27,0),MATCH('דיווח פרטני'!C2946,גיליון3!$U$12:$X$12,0)))," ", INDEX(גיליון3!$U$13:$X$27,MATCH('דיווח פרטני'!G2946,גיליון3!$T$13:$T$27,0),MATCH('דיווח פרטני'!C2946,גיליון3!$U$12:$X$12,0)))</f>
        <v xml:space="preserve"> </v>
      </c>
      <c r="I2946" s="866"/>
      <c r="J2946" s="866"/>
      <c r="K2946" s="905"/>
    </row>
    <row r="2947" spans="1:11" ht="19" thickBot="1" x14ac:dyDescent="0.5">
      <c r="A2947" s="866"/>
      <c r="B2947" s="866"/>
      <c r="C2947" s="866"/>
      <c r="D2947" s="866"/>
      <c r="E2947" s="867"/>
      <c r="F2947" s="866"/>
      <c r="G2947" s="866"/>
      <c r="H2947" s="870" t="str">
        <f t="array" ref="H2947">IF(ISERROR(INDEX(גיליון3!$U$13:$X$27,MATCH('דיווח פרטני'!G2947,גיליון3!$T$13:$T$27,0),MATCH('דיווח פרטני'!C2947,גיליון3!$U$12:$X$12,0)))," ", INDEX(גיליון3!$U$13:$X$27,MATCH('דיווח פרטני'!G2947,גיליון3!$T$13:$T$27,0),MATCH('דיווח פרטני'!C2947,גיליון3!$U$12:$X$12,0)))</f>
        <v xml:space="preserve"> </v>
      </c>
      <c r="I2947" s="866"/>
      <c r="J2947" s="866"/>
      <c r="K2947" s="905"/>
    </row>
    <row r="2948" spans="1:11" ht="19" thickBot="1" x14ac:dyDescent="0.5">
      <c r="A2948" s="866"/>
      <c r="B2948" s="866"/>
      <c r="C2948" s="866"/>
      <c r="D2948" s="866"/>
      <c r="E2948" s="867"/>
      <c r="F2948" s="866"/>
      <c r="G2948" s="866"/>
      <c r="H2948" s="870" t="str">
        <f t="array" ref="H2948">IF(ISERROR(INDEX(גיליון3!$U$13:$X$27,MATCH('דיווח פרטני'!G2948,גיליון3!$T$13:$T$27,0),MATCH('דיווח פרטני'!C2948,גיליון3!$U$12:$X$12,0)))," ", INDEX(גיליון3!$U$13:$X$27,MATCH('דיווח פרטני'!G2948,גיליון3!$T$13:$T$27,0),MATCH('דיווח פרטני'!C2948,גיליון3!$U$12:$X$12,0)))</f>
        <v xml:space="preserve"> </v>
      </c>
      <c r="I2948" s="866"/>
      <c r="J2948" s="866"/>
      <c r="K2948" s="905"/>
    </row>
    <row r="2949" spans="1:11" ht="19" thickBot="1" x14ac:dyDescent="0.5">
      <c r="A2949" s="866"/>
      <c r="B2949" s="866"/>
      <c r="C2949" s="866"/>
      <c r="D2949" s="866"/>
      <c r="E2949" s="867"/>
      <c r="F2949" s="866"/>
      <c r="G2949" s="866"/>
      <c r="H2949" s="870" t="str">
        <f t="array" ref="H2949">IF(ISERROR(INDEX(גיליון3!$U$13:$X$27,MATCH('דיווח פרטני'!G2949,גיליון3!$T$13:$T$27,0),MATCH('דיווח פרטני'!C2949,גיליון3!$U$12:$X$12,0)))," ", INDEX(גיליון3!$U$13:$X$27,MATCH('דיווח פרטני'!G2949,גיליון3!$T$13:$T$27,0),MATCH('דיווח פרטני'!C2949,גיליון3!$U$12:$X$12,0)))</f>
        <v xml:space="preserve"> </v>
      </c>
      <c r="I2949" s="866"/>
      <c r="J2949" s="866"/>
      <c r="K2949" s="905"/>
    </row>
    <row r="2950" spans="1:11" ht="19" thickBot="1" x14ac:dyDescent="0.5">
      <c r="A2950" s="866"/>
      <c r="B2950" s="866"/>
      <c r="C2950" s="866"/>
      <c r="D2950" s="866"/>
      <c r="E2950" s="867"/>
      <c r="F2950" s="866"/>
      <c r="G2950" s="866"/>
      <c r="H2950" s="870" t="str">
        <f t="array" ref="H2950">IF(ISERROR(INDEX(גיליון3!$U$13:$X$27,MATCH('דיווח פרטני'!G2950,גיליון3!$T$13:$T$27,0),MATCH('דיווח פרטני'!C2950,גיליון3!$U$12:$X$12,0)))," ", INDEX(גיליון3!$U$13:$X$27,MATCH('דיווח פרטני'!G2950,גיליון3!$T$13:$T$27,0),MATCH('דיווח פרטני'!C2950,גיליון3!$U$12:$X$12,0)))</f>
        <v xml:space="preserve"> </v>
      </c>
      <c r="I2950" s="866"/>
      <c r="J2950" s="866"/>
      <c r="K2950" s="905"/>
    </row>
    <row r="2951" spans="1:11" ht="19" thickBot="1" x14ac:dyDescent="0.5">
      <c r="A2951" s="866"/>
      <c r="B2951" s="866"/>
      <c r="C2951" s="866"/>
      <c r="D2951" s="866"/>
      <c r="E2951" s="867"/>
      <c r="F2951" s="866"/>
      <c r="G2951" s="866"/>
      <c r="H2951" s="870" t="str">
        <f t="array" ref="H2951">IF(ISERROR(INDEX(גיליון3!$U$13:$X$27,MATCH('דיווח פרטני'!G2951,גיליון3!$T$13:$T$27,0),MATCH('דיווח פרטני'!C2951,גיליון3!$U$12:$X$12,0)))," ", INDEX(גיליון3!$U$13:$X$27,MATCH('דיווח פרטני'!G2951,גיליון3!$T$13:$T$27,0),MATCH('דיווח פרטני'!C2951,גיליון3!$U$12:$X$12,0)))</f>
        <v xml:space="preserve"> </v>
      </c>
      <c r="I2951" s="866"/>
      <c r="J2951" s="866"/>
      <c r="K2951" s="905"/>
    </row>
    <row r="2952" spans="1:11" ht="19" thickBot="1" x14ac:dyDescent="0.5">
      <c r="A2952" s="866"/>
      <c r="B2952" s="866"/>
      <c r="C2952" s="866"/>
      <c r="D2952" s="866"/>
      <c r="E2952" s="867"/>
      <c r="F2952" s="866"/>
      <c r="G2952" s="866"/>
      <c r="H2952" s="870" t="str">
        <f t="array" ref="H2952">IF(ISERROR(INDEX(גיליון3!$U$13:$X$27,MATCH('דיווח פרטני'!G2952,גיליון3!$T$13:$T$27,0),MATCH('דיווח פרטני'!C2952,גיליון3!$U$12:$X$12,0)))," ", INDEX(גיליון3!$U$13:$X$27,MATCH('דיווח פרטני'!G2952,גיליון3!$T$13:$T$27,0),MATCH('דיווח פרטני'!C2952,גיליון3!$U$12:$X$12,0)))</f>
        <v xml:space="preserve"> </v>
      </c>
      <c r="I2952" s="866"/>
      <c r="J2952" s="866"/>
      <c r="K2952" s="905"/>
    </row>
    <row r="2953" spans="1:11" ht="19" thickBot="1" x14ac:dyDescent="0.5">
      <c r="A2953" s="866"/>
      <c r="B2953" s="866"/>
      <c r="C2953" s="866"/>
      <c r="D2953" s="866"/>
      <c r="E2953" s="867"/>
      <c r="F2953" s="866"/>
      <c r="G2953" s="866"/>
      <c r="H2953" s="870" t="str">
        <f t="array" ref="H2953">IF(ISERROR(INDEX(גיליון3!$U$13:$X$27,MATCH('דיווח פרטני'!G2953,גיליון3!$T$13:$T$27,0),MATCH('דיווח פרטני'!C2953,גיליון3!$U$12:$X$12,0)))," ", INDEX(גיליון3!$U$13:$X$27,MATCH('דיווח פרטני'!G2953,גיליון3!$T$13:$T$27,0),MATCH('דיווח פרטני'!C2953,גיליון3!$U$12:$X$12,0)))</f>
        <v xml:space="preserve"> </v>
      </c>
      <c r="I2953" s="866"/>
      <c r="J2953" s="866"/>
      <c r="K2953" s="905"/>
    </row>
    <row r="2954" spans="1:11" ht="19" thickBot="1" x14ac:dyDescent="0.5">
      <c r="A2954" s="866"/>
      <c r="B2954" s="866"/>
      <c r="C2954" s="866"/>
      <c r="D2954" s="866"/>
      <c r="E2954" s="867"/>
      <c r="F2954" s="866"/>
      <c r="G2954" s="866"/>
      <c r="H2954" s="870" t="str">
        <f t="array" ref="H2954">IF(ISERROR(INDEX(גיליון3!$U$13:$X$27,MATCH('דיווח פרטני'!G2954,גיליון3!$T$13:$T$27,0),MATCH('דיווח פרטני'!C2954,גיליון3!$U$12:$X$12,0)))," ", INDEX(גיליון3!$U$13:$X$27,MATCH('דיווח פרטני'!G2954,גיליון3!$T$13:$T$27,0),MATCH('דיווח פרטני'!C2954,גיליון3!$U$12:$X$12,0)))</f>
        <v xml:space="preserve"> </v>
      </c>
      <c r="I2954" s="866"/>
      <c r="J2954" s="866"/>
      <c r="K2954" s="905"/>
    </row>
    <row r="2955" spans="1:11" ht="19" thickBot="1" x14ac:dyDescent="0.5">
      <c r="A2955" s="866"/>
      <c r="B2955" s="866"/>
      <c r="C2955" s="866"/>
      <c r="D2955" s="866"/>
      <c r="E2955" s="867"/>
      <c r="F2955" s="866"/>
      <c r="G2955" s="866"/>
      <c r="H2955" s="870" t="str">
        <f t="array" ref="H2955">IF(ISERROR(INDEX(גיליון3!$U$13:$X$27,MATCH('דיווח פרטני'!G2955,גיליון3!$T$13:$T$27,0),MATCH('דיווח פרטני'!C2955,גיליון3!$U$12:$X$12,0)))," ", INDEX(גיליון3!$U$13:$X$27,MATCH('דיווח פרטני'!G2955,גיליון3!$T$13:$T$27,0),MATCH('דיווח פרטני'!C2955,גיליון3!$U$12:$X$12,0)))</f>
        <v xml:space="preserve"> </v>
      </c>
      <c r="I2955" s="866"/>
      <c r="J2955" s="866"/>
      <c r="K2955" s="905"/>
    </row>
    <row r="2956" spans="1:11" ht="19" thickBot="1" x14ac:dyDescent="0.5">
      <c r="A2956" s="866"/>
      <c r="B2956" s="866"/>
      <c r="C2956" s="866"/>
      <c r="D2956" s="866"/>
      <c r="E2956" s="867"/>
      <c r="F2956" s="866"/>
      <c r="G2956" s="866"/>
      <c r="H2956" s="870" t="str">
        <f t="array" ref="H2956">IF(ISERROR(INDEX(גיליון3!$U$13:$X$27,MATCH('דיווח פרטני'!G2956,גיליון3!$T$13:$T$27,0),MATCH('דיווח פרטני'!C2956,גיליון3!$U$12:$X$12,0)))," ", INDEX(גיליון3!$U$13:$X$27,MATCH('דיווח פרטני'!G2956,גיליון3!$T$13:$T$27,0),MATCH('דיווח פרטני'!C2956,גיליון3!$U$12:$X$12,0)))</f>
        <v xml:space="preserve"> </v>
      </c>
      <c r="I2956" s="866"/>
      <c r="J2956" s="866"/>
      <c r="K2956" s="905"/>
    </row>
    <row r="2957" spans="1:11" ht="19" thickBot="1" x14ac:dyDescent="0.5">
      <c r="A2957" s="866"/>
      <c r="B2957" s="866"/>
      <c r="C2957" s="866"/>
      <c r="D2957" s="866"/>
      <c r="E2957" s="867"/>
      <c r="F2957" s="866"/>
      <c r="G2957" s="866"/>
      <c r="H2957" s="870" t="str">
        <f t="array" ref="H2957">IF(ISERROR(INDEX(גיליון3!$U$13:$X$27,MATCH('דיווח פרטני'!G2957,גיליון3!$T$13:$T$27,0),MATCH('דיווח פרטני'!C2957,גיליון3!$U$12:$X$12,0)))," ", INDEX(גיליון3!$U$13:$X$27,MATCH('דיווח פרטני'!G2957,גיליון3!$T$13:$T$27,0),MATCH('דיווח פרטני'!C2957,גיליון3!$U$12:$X$12,0)))</f>
        <v xml:space="preserve"> </v>
      </c>
      <c r="I2957" s="866"/>
      <c r="J2957" s="866"/>
      <c r="K2957" s="905"/>
    </row>
    <row r="2958" spans="1:11" ht="19" thickBot="1" x14ac:dyDescent="0.5">
      <c r="A2958" s="866"/>
      <c r="B2958" s="866"/>
      <c r="C2958" s="866"/>
      <c r="D2958" s="866"/>
      <c r="E2958" s="867"/>
      <c r="F2958" s="866"/>
      <c r="G2958" s="866"/>
      <c r="H2958" s="870" t="str">
        <f t="array" ref="H2958">IF(ISERROR(INDEX(גיליון3!$U$13:$X$27,MATCH('דיווח פרטני'!G2958,גיליון3!$T$13:$T$27,0),MATCH('דיווח פרטני'!C2958,גיליון3!$U$12:$X$12,0)))," ", INDEX(גיליון3!$U$13:$X$27,MATCH('דיווח פרטני'!G2958,גיליון3!$T$13:$T$27,0),MATCH('דיווח פרטני'!C2958,גיליון3!$U$12:$X$12,0)))</f>
        <v xml:space="preserve"> </v>
      </c>
      <c r="I2958" s="866"/>
      <c r="J2958" s="866"/>
      <c r="K2958" s="905"/>
    </row>
    <row r="2959" spans="1:11" ht="19" thickBot="1" x14ac:dyDescent="0.5">
      <c r="A2959" s="866"/>
      <c r="B2959" s="866"/>
      <c r="C2959" s="866"/>
      <c r="D2959" s="866"/>
      <c r="E2959" s="867"/>
      <c r="F2959" s="866"/>
      <c r="G2959" s="866"/>
      <c r="H2959" s="870" t="str">
        <f t="array" ref="H2959">IF(ISERROR(INDEX(גיליון3!$U$13:$X$27,MATCH('דיווח פרטני'!G2959,גיליון3!$T$13:$T$27,0),MATCH('דיווח פרטני'!C2959,גיליון3!$U$12:$X$12,0)))," ", INDEX(גיליון3!$U$13:$X$27,MATCH('דיווח פרטני'!G2959,גיליון3!$T$13:$T$27,0),MATCH('דיווח פרטני'!C2959,גיליון3!$U$12:$X$12,0)))</f>
        <v xml:space="preserve"> </v>
      </c>
      <c r="I2959" s="866"/>
      <c r="J2959" s="866"/>
      <c r="K2959" s="905"/>
    </row>
    <row r="2960" spans="1:11" ht="19" thickBot="1" x14ac:dyDescent="0.5">
      <c r="A2960" s="866"/>
      <c r="B2960" s="866"/>
      <c r="C2960" s="866"/>
      <c r="D2960" s="866"/>
      <c r="E2960" s="867"/>
      <c r="F2960" s="866"/>
      <c r="G2960" s="866"/>
      <c r="H2960" s="870" t="str">
        <f t="array" ref="H2960">IF(ISERROR(INDEX(גיליון3!$U$13:$X$27,MATCH('דיווח פרטני'!G2960,גיליון3!$T$13:$T$27,0),MATCH('דיווח פרטני'!C2960,גיליון3!$U$12:$X$12,0)))," ", INDEX(גיליון3!$U$13:$X$27,MATCH('דיווח פרטני'!G2960,גיליון3!$T$13:$T$27,0),MATCH('דיווח פרטני'!C2960,גיליון3!$U$12:$X$12,0)))</f>
        <v xml:space="preserve"> </v>
      </c>
      <c r="I2960" s="866"/>
      <c r="J2960" s="866"/>
      <c r="K2960" s="905"/>
    </row>
    <row r="2961" spans="1:11" ht="19" thickBot="1" x14ac:dyDescent="0.5">
      <c r="A2961" s="866"/>
      <c r="B2961" s="866"/>
      <c r="C2961" s="866"/>
      <c r="D2961" s="866"/>
      <c r="E2961" s="867"/>
      <c r="F2961" s="866"/>
      <c r="G2961" s="866"/>
      <c r="H2961" s="870" t="str">
        <f t="array" ref="H2961">IF(ISERROR(INDEX(גיליון3!$U$13:$X$27,MATCH('דיווח פרטני'!G2961,גיליון3!$T$13:$T$27,0),MATCH('דיווח פרטני'!C2961,גיליון3!$U$12:$X$12,0)))," ", INDEX(גיליון3!$U$13:$X$27,MATCH('דיווח פרטני'!G2961,גיליון3!$T$13:$T$27,0),MATCH('דיווח פרטני'!C2961,גיליון3!$U$12:$X$12,0)))</f>
        <v xml:space="preserve"> </v>
      </c>
      <c r="I2961" s="866"/>
      <c r="J2961" s="866"/>
      <c r="K2961" s="905"/>
    </row>
    <row r="2962" spans="1:11" ht="19" thickBot="1" x14ac:dyDescent="0.5">
      <c r="A2962" s="866"/>
      <c r="B2962" s="866"/>
      <c r="C2962" s="866"/>
      <c r="D2962" s="866"/>
      <c r="E2962" s="867"/>
      <c r="F2962" s="866"/>
      <c r="G2962" s="866"/>
      <c r="H2962" s="870" t="str">
        <f t="array" ref="H2962">IF(ISERROR(INDEX(גיליון3!$U$13:$X$27,MATCH('דיווח פרטני'!G2962,גיליון3!$T$13:$T$27,0),MATCH('דיווח פרטני'!C2962,גיליון3!$U$12:$X$12,0)))," ", INDEX(גיליון3!$U$13:$X$27,MATCH('דיווח פרטני'!G2962,גיליון3!$T$13:$T$27,0),MATCH('דיווח פרטני'!C2962,גיליון3!$U$12:$X$12,0)))</f>
        <v xml:space="preserve"> </v>
      </c>
      <c r="I2962" s="866"/>
      <c r="J2962" s="866"/>
      <c r="K2962" s="905"/>
    </row>
    <row r="2963" spans="1:11" ht="19" thickBot="1" x14ac:dyDescent="0.5">
      <c r="A2963" s="866"/>
      <c r="B2963" s="866"/>
      <c r="C2963" s="866"/>
      <c r="D2963" s="866"/>
      <c r="E2963" s="867"/>
      <c r="F2963" s="866"/>
      <c r="G2963" s="866"/>
      <c r="H2963" s="870" t="str">
        <f t="array" ref="H2963">IF(ISERROR(INDEX(גיליון3!$U$13:$X$27,MATCH('דיווח פרטני'!G2963,גיליון3!$T$13:$T$27,0),MATCH('דיווח פרטני'!C2963,גיליון3!$U$12:$X$12,0)))," ", INDEX(גיליון3!$U$13:$X$27,MATCH('דיווח פרטני'!G2963,גיליון3!$T$13:$T$27,0),MATCH('דיווח פרטני'!C2963,גיליון3!$U$12:$X$12,0)))</f>
        <v xml:space="preserve"> </v>
      </c>
      <c r="I2963" s="866"/>
      <c r="J2963" s="866"/>
      <c r="K2963" s="905"/>
    </row>
    <row r="2964" spans="1:11" ht="19" thickBot="1" x14ac:dyDescent="0.5">
      <c r="A2964" s="866"/>
      <c r="B2964" s="866"/>
      <c r="C2964" s="866"/>
      <c r="D2964" s="866"/>
      <c r="E2964" s="867"/>
      <c r="F2964" s="866"/>
      <c r="G2964" s="866"/>
      <c r="H2964" s="870" t="str">
        <f t="array" ref="H2964">IF(ISERROR(INDEX(גיליון3!$U$13:$X$27,MATCH('דיווח פרטני'!G2964,גיליון3!$T$13:$T$27,0),MATCH('דיווח פרטני'!C2964,גיליון3!$U$12:$X$12,0)))," ", INDEX(גיליון3!$U$13:$X$27,MATCH('דיווח פרטני'!G2964,גיליון3!$T$13:$T$27,0),MATCH('דיווח פרטני'!C2964,גיליון3!$U$12:$X$12,0)))</f>
        <v xml:space="preserve"> </v>
      </c>
      <c r="I2964" s="866"/>
      <c r="J2964" s="866"/>
      <c r="K2964" s="905"/>
    </row>
    <row r="2965" spans="1:11" ht="19" thickBot="1" x14ac:dyDescent="0.5">
      <c r="A2965" s="866"/>
      <c r="B2965" s="866"/>
      <c r="C2965" s="866"/>
      <c r="D2965" s="866"/>
      <c r="E2965" s="867"/>
      <c r="F2965" s="866"/>
      <c r="G2965" s="866"/>
      <c r="H2965" s="870" t="str">
        <f t="array" ref="H2965">IF(ISERROR(INDEX(גיליון3!$U$13:$X$27,MATCH('דיווח פרטני'!G2965,גיליון3!$T$13:$T$27,0),MATCH('דיווח פרטני'!C2965,גיליון3!$U$12:$X$12,0)))," ", INDEX(גיליון3!$U$13:$X$27,MATCH('דיווח פרטני'!G2965,גיליון3!$T$13:$T$27,0),MATCH('דיווח פרטני'!C2965,גיליון3!$U$12:$X$12,0)))</f>
        <v xml:space="preserve"> </v>
      </c>
      <c r="I2965" s="866"/>
      <c r="J2965" s="866"/>
      <c r="K2965" s="905"/>
    </row>
    <row r="2966" spans="1:11" ht="19" thickBot="1" x14ac:dyDescent="0.5">
      <c r="A2966" s="866"/>
      <c r="B2966" s="866"/>
      <c r="C2966" s="866"/>
      <c r="D2966" s="866"/>
      <c r="E2966" s="867"/>
      <c r="F2966" s="866"/>
      <c r="G2966" s="866"/>
      <c r="H2966" s="870" t="str">
        <f t="array" ref="H2966">IF(ISERROR(INDEX(גיליון3!$U$13:$X$27,MATCH('דיווח פרטני'!G2966,גיליון3!$T$13:$T$27,0),MATCH('דיווח פרטני'!C2966,גיליון3!$U$12:$X$12,0)))," ", INDEX(גיליון3!$U$13:$X$27,MATCH('דיווח פרטני'!G2966,גיליון3!$T$13:$T$27,0),MATCH('דיווח פרטני'!C2966,גיליון3!$U$12:$X$12,0)))</f>
        <v xml:space="preserve"> </v>
      </c>
      <c r="I2966" s="866"/>
      <c r="J2966" s="866"/>
      <c r="K2966" s="905"/>
    </row>
    <row r="2967" spans="1:11" ht="19" thickBot="1" x14ac:dyDescent="0.5">
      <c r="A2967" s="866"/>
      <c r="B2967" s="866"/>
      <c r="C2967" s="866"/>
      <c r="D2967" s="866"/>
      <c r="E2967" s="867"/>
      <c r="F2967" s="866"/>
      <c r="G2967" s="866"/>
      <c r="H2967" s="870" t="str">
        <f t="array" ref="H2967">IF(ISERROR(INDEX(גיליון3!$U$13:$X$27,MATCH('דיווח פרטני'!G2967,גיליון3!$T$13:$T$27,0),MATCH('דיווח פרטני'!C2967,גיליון3!$U$12:$X$12,0)))," ", INDEX(גיליון3!$U$13:$X$27,MATCH('דיווח פרטני'!G2967,גיליון3!$T$13:$T$27,0),MATCH('דיווח פרטני'!C2967,גיליון3!$U$12:$X$12,0)))</f>
        <v xml:space="preserve"> </v>
      </c>
      <c r="I2967" s="866"/>
      <c r="J2967" s="866"/>
      <c r="K2967" s="905"/>
    </row>
    <row r="2968" spans="1:11" ht="19" thickBot="1" x14ac:dyDescent="0.5">
      <c r="A2968" s="866"/>
      <c r="B2968" s="866"/>
      <c r="C2968" s="866"/>
      <c r="D2968" s="866"/>
      <c r="E2968" s="867"/>
      <c r="F2968" s="866"/>
      <c r="G2968" s="866"/>
      <c r="H2968" s="870" t="str">
        <f t="array" ref="H2968">IF(ISERROR(INDEX(גיליון3!$U$13:$X$27,MATCH('דיווח פרטני'!G2968,גיליון3!$T$13:$T$27,0),MATCH('דיווח פרטני'!C2968,גיליון3!$U$12:$X$12,0)))," ", INDEX(גיליון3!$U$13:$X$27,MATCH('דיווח פרטני'!G2968,גיליון3!$T$13:$T$27,0),MATCH('דיווח פרטני'!C2968,גיליון3!$U$12:$X$12,0)))</f>
        <v xml:space="preserve"> </v>
      </c>
      <c r="I2968" s="866"/>
      <c r="J2968" s="866"/>
      <c r="K2968" s="905"/>
    </row>
    <row r="2969" spans="1:11" ht="19" thickBot="1" x14ac:dyDescent="0.5">
      <c r="A2969" s="866"/>
      <c r="B2969" s="866"/>
      <c r="C2969" s="866"/>
      <c r="D2969" s="866"/>
      <c r="E2969" s="867"/>
      <c r="F2969" s="866"/>
      <c r="G2969" s="866"/>
      <c r="H2969" s="870" t="str">
        <f t="array" ref="H2969">IF(ISERROR(INDEX(גיליון3!$U$13:$X$27,MATCH('דיווח פרטני'!G2969,גיליון3!$T$13:$T$27,0),MATCH('דיווח פרטני'!C2969,גיליון3!$U$12:$X$12,0)))," ", INDEX(גיליון3!$U$13:$X$27,MATCH('דיווח פרטני'!G2969,גיליון3!$T$13:$T$27,0),MATCH('דיווח פרטני'!C2969,גיליון3!$U$12:$X$12,0)))</f>
        <v xml:space="preserve"> </v>
      </c>
      <c r="I2969" s="866"/>
      <c r="J2969" s="866"/>
      <c r="K2969" s="905"/>
    </row>
    <row r="2970" spans="1:11" ht="19" thickBot="1" x14ac:dyDescent="0.5">
      <c r="A2970" s="866"/>
      <c r="B2970" s="866"/>
      <c r="C2970" s="866"/>
      <c r="D2970" s="866"/>
      <c r="E2970" s="867"/>
      <c r="F2970" s="866"/>
      <c r="G2970" s="866"/>
      <c r="H2970" s="870" t="str">
        <f t="array" ref="H2970">IF(ISERROR(INDEX(גיליון3!$U$13:$X$27,MATCH('דיווח פרטני'!G2970,גיליון3!$T$13:$T$27,0),MATCH('דיווח פרטני'!C2970,גיליון3!$U$12:$X$12,0)))," ", INDEX(גיליון3!$U$13:$X$27,MATCH('דיווח פרטני'!G2970,גיליון3!$T$13:$T$27,0),MATCH('דיווח פרטני'!C2970,גיליון3!$U$12:$X$12,0)))</f>
        <v xml:space="preserve"> </v>
      </c>
      <c r="I2970" s="866"/>
      <c r="J2970" s="866"/>
      <c r="K2970" s="905"/>
    </row>
    <row r="2971" spans="1:11" ht="19" thickBot="1" x14ac:dyDescent="0.5">
      <c r="A2971" s="866"/>
      <c r="B2971" s="866"/>
      <c r="C2971" s="866"/>
      <c r="D2971" s="866"/>
      <c r="E2971" s="867"/>
      <c r="F2971" s="866"/>
      <c r="G2971" s="866"/>
      <c r="H2971" s="870" t="str">
        <f t="array" ref="H2971">IF(ISERROR(INDEX(גיליון3!$U$13:$X$27,MATCH('דיווח פרטני'!G2971,גיליון3!$T$13:$T$27,0),MATCH('דיווח פרטני'!C2971,גיליון3!$U$12:$X$12,0)))," ", INDEX(גיליון3!$U$13:$X$27,MATCH('דיווח פרטני'!G2971,גיליון3!$T$13:$T$27,0),MATCH('דיווח פרטני'!C2971,גיליון3!$U$12:$X$12,0)))</f>
        <v xml:space="preserve"> </v>
      </c>
      <c r="I2971" s="866"/>
      <c r="J2971" s="866"/>
      <c r="K2971" s="905"/>
    </row>
    <row r="2972" spans="1:11" ht="19" thickBot="1" x14ac:dyDescent="0.5">
      <c r="A2972" s="866"/>
      <c r="B2972" s="866"/>
      <c r="C2972" s="866"/>
      <c r="D2972" s="866"/>
      <c r="E2972" s="867"/>
      <c r="F2972" s="866"/>
      <c r="G2972" s="866"/>
      <c r="H2972" s="870" t="str">
        <f t="array" ref="H2972">IF(ISERROR(INDEX(גיליון3!$U$13:$X$27,MATCH('דיווח פרטני'!G2972,גיליון3!$T$13:$T$27,0),MATCH('דיווח פרטני'!C2972,גיליון3!$U$12:$X$12,0)))," ", INDEX(גיליון3!$U$13:$X$27,MATCH('דיווח פרטני'!G2972,גיליון3!$T$13:$T$27,0),MATCH('דיווח פרטני'!C2972,גיליון3!$U$12:$X$12,0)))</f>
        <v xml:space="preserve"> </v>
      </c>
      <c r="I2972" s="866"/>
      <c r="J2972" s="866"/>
      <c r="K2972" s="905"/>
    </row>
    <row r="2973" spans="1:11" ht="19" thickBot="1" x14ac:dyDescent="0.5">
      <c r="A2973" s="866"/>
      <c r="B2973" s="866"/>
      <c r="C2973" s="866"/>
      <c r="D2973" s="866"/>
      <c r="E2973" s="867"/>
      <c r="F2973" s="866"/>
      <c r="G2973" s="866"/>
      <c r="H2973" s="870" t="str">
        <f t="array" ref="H2973">IF(ISERROR(INDEX(גיליון3!$U$13:$X$27,MATCH('דיווח פרטני'!G2973,גיליון3!$T$13:$T$27,0),MATCH('דיווח פרטני'!C2973,גיליון3!$U$12:$X$12,0)))," ", INDEX(גיליון3!$U$13:$X$27,MATCH('דיווח פרטני'!G2973,גיליון3!$T$13:$T$27,0),MATCH('דיווח פרטני'!C2973,גיליון3!$U$12:$X$12,0)))</f>
        <v xml:space="preserve"> </v>
      </c>
      <c r="I2973" s="866"/>
      <c r="J2973" s="866"/>
      <c r="K2973" s="905"/>
    </row>
    <row r="2974" spans="1:11" ht="19" thickBot="1" x14ac:dyDescent="0.5">
      <c r="A2974" s="866"/>
      <c r="B2974" s="866"/>
      <c r="C2974" s="866"/>
      <c r="D2974" s="866"/>
      <c r="E2974" s="867"/>
      <c r="F2974" s="866"/>
      <c r="G2974" s="866"/>
      <c r="H2974" s="870" t="str">
        <f t="array" ref="H2974">IF(ISERROR(INDEX(גיליון3!$U$13:$X$27,MATCH('דיווח פרטני'!G2974,גיליון3!$T$13:$T$27,0),MATCH('דיווח פרטני'!C2974,גיליון3!$U$12:$X$12,0)))," ", INDEX(גיליון3!$U$13:$X$27,MATCH('דיווח פרטני'!G2974,גיליון3!$T$13:$T$27,0),MATCH('דיווח פרטני'!C2974,גיליון3!$U$12:$X$12,0)))</f>
        <v xml:space="preserve"> </v>
      </c>
      <c r="I2974" s="866"/>
      <c r="J2974" s="866"/>
      <c r="K2974" s="905"/>
    </row>
    <row r="2975" spans="1:11" ht="19" thickBot="1" x14ac:dyDescent="0.5">
      <c r="A2975" s="866"/>
      <c r="B2975" s="866"/>
      <c r="C2975" s="866"/>
      <c r="D2975" s="866"/>
      <c r="E2975" s="867"/>
      <c r="F2975" s="866"/>
      <c r="G2975" s="866"/>
      <c r="H2975" s="870" t="str">
        <f t="array" ref="H2975">IF(ISERROR(INDEX(גיליון3!$U$13:$X$27,MATCH('דיווח פרטני'!G2975,גיליון3!$T$13:$T$27,0),MATCH('דיווח פרטני'!C2975,גיליון3!$U$12:$X$12,0)))," ", INDEX(גיליון3!$U$13:$X$27,MATCH('דיווח פרטני'!G2975,גיליון3!$T$13:$T$27,0),MATCH('דיווח פרטני'!C2975,גיליון3!$U$12:$X$12,0)))</f>
        <v xml:space="preserve"> </v>
      </c>
      <c r="I2975" s="866"/>
      <c r="J2975" s="866"/>
      <c r="K2975" s="905"/>
    </row>
    <row r="2976" spans="1:11" ht="19" thickBot="1" x14ac:dyDescent="0.5">
      <c r="A2976" s="866"/>
      <c r="B2976" s="866"/>
      <c r="C2976" s="866"/>
      <c r="D2976" s="866"/>
      <c r="E2976" s="867"/>
      <c r="F2976" s="866"/>
      <c r="G2976" s="866"/>
      <c r="H2976" s="870" t="str">
        <f t="array" ref="H2976">IF(ISERROR(INDEX(גיליון3!$U$13:$X$27,MATCH('דיווח פרטני'!G2976,גיליון3!$T$13:$T$27,0),MATCH('דיווח פרטני'!C2976,גיליון3!$U$12:$X$12,0)))," ", INDEX(גיליון3!$U$13:$X$27,MATCH('דיווח פרטני'!G2976,גיליון3!$T$13:$T$27,0),MATCH('דיווח פרטני'!C2976,גיליון3!$U$12:$X$12,0)))</f>
        <v xml:space="preserve"> </v>
      </c>
      <c r="I2976" s="866"/>
      <c r="J2976" s="866"/>
      <c r="K2976" s="905"/>
    </row>
    <row r="2977" spans="1:11" ht="19" thickBot="1" x14ac:dyDescent="0.5">
      <c r="A2977" s="866"/>
      <c r="B2977" s="866"/>
      <c r="C2977" s="866"/>
      <c r="D2977" s="866"/>
      <c r="E2977" s="867"/>
      <c r="F2977" s="866"/>
      <c r="G2977" s="866"/>
      <c r="H2977" s="870" t="str">
        <f t="array" ref="H2977">IF(ISERROR(INDEX(גיליון3!$U$13:$X$27,MATCH('דיווח פרטני'!G2977,גיליון3!$T$13:$T$27,0),MATCH('דיווח פרטני'!C2977,גיליון3!$U$12:$X$12,0)))," ", INDEX(גיליון3!$U$13:$X$27,MATCH('דיווח פרטני'!G2977,גיליון3!$T$13:$T$27,0),MATCH('דיווח פרטני'!C2977,גיליון3!$U$12:$X$12,0)))</f>
        <v xml:space="preserve"> </v>
      </c>
      <c r="I2977" s="866"/>
      <c r="J2977" s="866"/>
      <c r="K2977" s="905"/>
    </row>
    <row r="2978" spans="1:11" ht="19" thickBot="1" x14ac:dyDescent="0.5">
      <c r="A2978" s="866"/>
      <c r="B2978" s="866"/>
      <c r="C2978" s="866"/>
      <c r="D2978" s="866"/>
      <c r="E2978" s="867"/>
      <c r="F2978" s="866"/>
      <c r="G2978" s="866"/>
      <c r="H2978" s="870" t="str">
        <f t="array" ref="H2978">IF(ISERROR(INDEX(גיליון3!$U$13:$X$27,MATCH('דיווח פרטני'!G2978,גיליון3!$T$13:$T$27,0),MATCH('דיווח פרטני'!C2978,גיליון3!$U$12:$X$12,0)))," ", INDEX(גיליון3!$U$13:$X$27,MATCH('דיווח פרטני'!G2978,גיליון3!$T$13:$T$27,0),MATCH('דיווח פרטני'!C2978,גיליון3!$U$12:$X$12,0)))</f>
        <v xml:space="preserve"> </v>
      </c>
      <c r="I2978" s="866"/>
      <c r="J2978" s="866"/>
      <c r="K2978" s="905"/>
    </row>
    <row r="2979" spans="1:11" ht="19" thickBot="1" x14ac:dyDescent="0.5">
      <c r="A2979" s="866"/>
      <c r="B2979" s="866"/>
      <c r="C2979" s="866"/>
      <c r="D2979" s="866"/>
      <c r="E2979" s="867"/>
      <c r="F2979" s="866"/>
      <c r="G2979" s="866"/>
      <c r="H2979" s="870" t="str">
        <f t="array" ref="H2979">IF(ISERROR(INDEX(גיליון3!$U$13:$X$27,MATCH('דיווח פרטני'!G2979,גיליון3!$T$13:$T$27,0),MATCH('דיווח פרטני'!C2979,גיליון3!$U$12:$X$12,0)))," ", INDEX(גיליון3!$U$13:$X$27,MATCH('דיווח פרטני'!G2979,גיליון3!$T$13:$T$27,0),MATCH('דיווח פרטני'!C2979,גיליון3!$U$12:$X$12,0)))</f>
        <v xml:space="preserve"> </v>
      </c>
      <c r="I2979" s="866"/>
      <c r="J2979" s="866"/>
      <c r="K2979" s="905"/>
    </row>
    <row r="2980" spans="1:11" ht="19" thickBot="1" x14ac:dyDescent="0.5">
      <c r="A2980" s="866"/>
      <c r="B2980" s="866"/>
      <c r="C2980" s="866"/>
      <c r="D2980" s="866"/>
      <c r="E2980" s="867"/>
      <c r="F2980" s="866"/>
      <c r="G2980" s="866"/>
      <c r="H2980" s="870" t="str">
        <f t="array" ref="H2980">IF(ISERROR(INDEX(גיליון3!$U$13:$X$27,MATCH('דיווח פרטני'!G2980,גיליון3!$T$13:$T$27,0),MATCH('דיווח פרטני'!C2980,גיליון3!$U$12:$X$12,0)))," ", INDEX(גיליון3!$U$13:$X$27,MATCH('דיווח פרטני'!G2980,גיליון3!$T$13:$T$27,0),MATCH('דיווח פרטני'!C2980,גיליון3!$U$12:$X$12,0)))</f>
        <v xml:space="preserve"> </v>
      </c>
      <c r="I2980" s="866"/>
      <c r="J2980" s="866"/>
      <c r="K2980" s="905"/>
    </row>
    <row r="2981" spans="1:11" ht="19" thickBot="1" x14ac:dyDescent="0.5">
      <c r="A2981" s="866"/>
      <c r="B2981" s="866"/>
      <c r="C2981" s="866"/>
      <c r="D2981" s="866"/>
      <c r="E2981" s="867"/>
      <c r="F2981" s="866"/>
      <c r="G2981" s="866"/>
      <c r="H2981" s="870" t="str">
        <f t="array" ref="H2981">IF(ISERROR(INDEX(גיליון3!$U$13:$X$27,MATCH('דיווח פרטני'!G2981,גיליון3!$T$13:$T$27,0),MATCH('דיווח פרטני'!C2981,גיליון3!$U$12:$X$12,0)))," ", INDEX(גיליון3!$U$13:$X$27,MATCH('דיווח פרטני'!G2981,גיליון3!$T$13:$T$27,0),MATCH('דיווח פרטני'!C2981,גיליון3!$U$12:$X$12,0)))</f>
        <v xml:space="preserve"> </v>
      </c>
      <c r="I2981" s="866"/>
      <c r="J2981" s="866"/>
      <c r="K2981" s="905"/>
    </row>
    <row r="2982" spans="1:11" ht="19" thickBot="1" x14ac:dyDescent="0.5">
      <c r="A2982" s="866"/>
      <c r="B2982" s="866"/>
      <c r="C2982" s="866"/>
      <c r="D2982" s="866"/>
      <c r="E2982" s="867"/>
      <c r="F2982" s="866"/>
      <c r="G2982" s="866"/>
      <c r="H2982" s="870" t="str">
        <f t="array" ref="H2982">IF(ISERROR(INDEX(גיליון3!$U$13:$X$27,MATCH('דיווח פרטני'!G2982,גיליון3!$T$13:$T$27,0),MATCH('דיווח פרטני'!C2982,גיליון3!$U$12:$X$12,0)))," ", INDEX(גיליון3!$U$13:$X$27,MATCH('דיווח פרטני'!G2982,גיליון3!$T$13:$T$27,0),MATCH('דיווח פרטני'!C2982,גיליון3!$U$12:$X$12,0)))</f>
        <v xml:space="preserve"> </v>
      </c>
      <c r="I2982" s="866"/>
      <c r="J2982" s="866"/>
      <c r="K2982" s="905"/>
    </row>
    <row r="2983" spans="1:11" ht="19" thickBot="1" x14ac:dyDescent="0.5">
      <c r="A2983" s="866"/>
      <c r="B2983" s="866"/>
      <c r="C2983" s="866"/>
      <c r="D2983" s="866"/>
      <c r="E2983" s="867"/>
      <c r="F2983" s="866"/>
      <c r="G2983" s="866"/>
      <c r="H2983" s="870" t="str">
        <f t="array" ref="H2983">IF(ISERROR(INDEX(גיליון3!$U$13:$X$27,MATCH('דיווח פרטני'!G2983,גיליון3!$T$13:$T$27,0),MATCH('דיווח פרטני'!C2983,גיליון3!$U$12:$X$12,0)))," ", INDEX(גיליון3!$U$13:$X$27,MATCH('דיווח פרטני'!G2983,גיליון3!$T$13:$T$27,0),MATCH('דיווח פרטני'!C2983,גיליון3!$U$12:$X$12,0)))</f>
        <v xml:space="preserve"> </v>
      </c>
      <c r="I2983" s="866"/>
      <c r="J2983" s="866"/>
      <c r="K2983" s="905"/>
    </row>
    <row r="2984" spans="1:11" ht="19" thickBot="1" x14ac:dyDescent="0.5">
      <c r="A2984" s="866"/>
      <c r="B2984" s="866"/>
      <c r="C2984" s="866"/>
      <c r="D2984" s="866"/>
      <c r="E2984" s="867"/>
      <c r="F2984" s="866"/>
      <c r="G2984" s="866"/>
      <c r="H2984" s="870" t="str">
        <f t="array" ref="H2984">IF(ISERROR(INDEX(גיליון3!$U$13:$X$27,MATCH('דיווח פרטני'!G2984,גיליון3!$T$13:$T$27,0),MATCH('דיווח פרטני'!C2984,גיליון3!$U$12:$X$12,0)))," ", INDEX(גיליון3!$U$13:$X$27,MATCH('דיווח פרטני'!G2984,גיליון3!$T$13:$T$27,0),MATCH('דיווח פרטני'!C2984,גיליון3!$U$12:$X$12,0)))</f>
        <v xml:space="preserve"> </v>
      </c>
      <c r="I2984" s="866"/>
      <c r="J2984" s="866"/>
      <c r="K2984" s="905"/>
    </row>
    <row r="2985" spans="1:11" ht="19" thickBot="1" x14ac:dyDescent="0.5">
      <c r="A2985" s="866"/>
      <c r="B2985" s="866"/>
      <c r="C2985" s="866"/>
      <c r="D2985" s="866"/>
      <c r="E2985" s="867"/>
      <c r="F2985" s="866"/>
      <c r="G2985" s="866"/>
      <c r="H2985" s="870" t="str">
        <f t="array" ref="H2985">IF(ISERROR(INDEX(גיליון3!$U$13:$X$27,MATCH('דיווח פרטני'!G2985,גיליון3!$T$13:$T$27,0),MATCH('דיווח פרטני'!C2985,גיליון3!$U$12:$X$12,0)))," ", INDEX(גיליון3!$U$13:$X$27,MATCH('דיווח פרטני'!G2985,גיליון3!$T$13:$T$27,0),MATCH('דיווח פרטני'!C2985,גיליון3!$U$12:$X$12,0)))</f>
        <v xml:space="preserve"> </v>
      </c>
      <c r="I2985" s="866"/>
      <c r="J2985" s="866"/>
      <c r="K2985" s="905"/>
    </row>
    <row r="2986" spans="1:11" ht="19" thickBot="1" x14ac:dyDescent="0.5">
      <c r="A2986" s="866"/>
      <c r="B2986" s="866"/>
      <c r="C2986" s="866"/>
      <c r="D2986" s="866"/>
      <c r="E2986" s="867"/>
      <c r="F2986" s="866"/>
      <c r="G2986" s="866"/>
      <c r="H2986" s="870" t="str">
        <f t="array" ref="H2986">IF(ISERROR(INDEX(גיליון3!$U$13:$X$27,MATCH('דיווח פרטני'!G2986,גיליון3!$T$13:$T$27,0),MATCH('דיווח פרטני'!C2986,גיליון3!$U$12:$X$12,0)))," ", INDEX(גיליון3!$U$13:$X$27,MATCH('דיווח פרטני'!G2986,גיליון3!$T$13:$T$27,0),MATCH('דיווח פרטני'!C2986,גיליון3!$U$12:$X$12,0)))</f>
        <v xml:space="preserve"> </v>
      </c>
      <c r="I2986" s="866"/>
      <c r="J2986" s="866"/>
      <c r="K2986" s="905"/>
    </row>
    <row r="2987" spans="1:11" ht="19" thickBot="1" x14ac:dyDescent="0.5">
      <c r="A2987" s="866"/>
      <c r="B2987" s="866"/>
      <c r="C2987" s="866"/>
      <c r="D2987" s="866"/>
      <c r="E2987" s="867"/>
      <c r="F2987" s="866"/>
      <c r="G2987" s="866"/>
      <c r="H2987" s="870" t="str">
        <f t="array" ref="H2987">IF(ISERROR(INDEX(גיליון3!$U$13:$X$27,MATCH('דיווח פרטני'!G2987,גיליון3!$T$13:$T$27,0),MATCH('דיווח פרטני'!C2987,גיליון3!$U$12:$X$12,0)))," ", INDEX(גיליון3!$U$13:$X$27,MATCH('דיווח פרטני'!G2987,גיליון3!$T$13:$T$27,0),MATCH('דיווח פרטני'!C2987,גיליון3!$U$12:$X$12,0)))</f>
        <v xml:space="preserve"> </v>
      </c>
      <c r="I2987" s="866"/>
      <c r="J2987" s="866"/>
      <c r="K2987" s="905"/>
    </row>
    <row r="2988" spans="1:11" ht="19" thickBot="1" x14ac:dyDescent="0.5">
      <c r="A2988" s="866"/>
      <c r="B2988" s="866"/>
      <c r="C2988" s="866"/>
      <c r="D2988" s="866"/>
      <c r="E2988" s="867"/>
      <c r="F2988" s="866"/>
      <c r="G2988" s="866"/>
      <c r="H2988" s="870" t="str">
        <f t="array" ref="H2988">IF(ISERROR(INDEX(גיליון3!$U$13:$X$27,MATCH('דיווח פרטני'!G2988,גיליון3!$T$13:$T$27,0),MATCH('דיווח פרטני'!C2988,גיליון3!$U$12:$X$12,0)))," ", INDEX(גיליון3!$U$13:$X$27,MATCH('דיווח פרטני'!G2988,גיליון3!$T$13:$T$27,0),MATCH('דיווח פרטני'!C2988,גיליון3!$U$12:$X$12,0)))</f>
        <v xml:space="preserve"> </v>
      </c>
      <c r="I2988" s="866"/>
      <c r="J2988" s="866"/>
      <c r="K2988" s="905"/>
    </row>
    <row r="2989" spans="1:11" ht="19" thickBot="1" x14ac:dyDescent="0.5">
      <c r="A2989" s="866"/>
      <c r="B2989" s="866"/>
      <c r="C2989" s="866"/>
      <c r="D2989" s="866"/>
      <c r="E2989" s="867"/>
      <c r="F2989" s="866"/>
      <c r="G2989" s="866"/>
      <c r="H2989" s="870" t="str">
        <f t="array" ref="H2989">IF(ISERROR(INDEX(גיליון3!$U$13:$X$27,MATCH('דיווח פרטני'!G2989,גיליון3!$T$13:$T$27,0),MATCH('דיווח פרטני'!C2989,גיליון3!$U$12:$X$12,0)))," ", INDEX(גיליון3!$U$13:$X$27,MATCH('דיווח פרטני'!G2989,גיליון3!$T$13:$T$27,0),MATCH('דיווח פרטני'!C2989,גיליון3!$U$12:$X$12,0)))</f>
        <v xml:space="preserve"> </v>
      </c>
      <c r="I2989" s="866"/>
      <c r="J2989" s="866"/>
      <c r="K2989" s="905"/>
    </row>
    <row r="2990" spans="1:11" ht="19" thickBot="1" x14ac:dyDescent="0.5">
      <c r="A2990" s="866"/>
      <c r="B2990" s="866"/>
      <c r="C2990" s="866"/>
      <c r="D2990" s="866"/>
      <c r="E2990" s="867"/>
      <c r="F2990" s="866"/>
      <c r="G2990" s="866"/>
      <c r="H2990" s="870" t="str">
        <f t="array" ref="H2990">IF(ISERROR(INDEX(גיליון3!$U$13:$X$27,MATCH('דיווח פרטני'!G2990,גיליון3!$T$13:$T$27,0),MATCH('דיווח פרטני'!C2990,גיליון3!$U$12:$X$12,0)))," ", INDEX(גיליון3!$U$13:$X$27,MATCH('דיווח פרטני'!G2990,גיליון3!$T$13:$T$27,0),MATCH('דיווח פרטני'!C2990,גיליון3!$U$12:$X$12,0)))</f>
        <v xml:space="preserve"> </v>
      </c>
      <c r="I2990" s="866"/>
      <c r="J2990" s="866"/>
      <c r="K2990" s="905"/>
    </row>
    <row r="2991" spans="1:11" ht="19" thickBot="1" x14ac:dyDescent="0.5">
      <c r="A2991" s="866"/>
      <c r="B2991" s="866"/>
      <c r="C2991" s="866"/>
      <c r="D2991" s="866"/>
      <c r="E2991" s="867"/>
      <c r="F2991" s="866"/>
      <c r="G2991" s="866"/>
      <c r="H2991" s="870" t="str">
        <f t="array" ref="H2991">IF(ISERROR(INDEX(גיליון3!$U$13:$X$27,MATCH('דיווח פרטני'!G2991,גיליון3!$T$13:$T$27,0),MATCH('דיווח פרטני'!C2991,גיליון3!$U$12:$X$12,0)))," ", INDEX(גיליון3!$U$13:$X$27,MATCH('דיווח פרטני'!G2991,גיליון3!$T$13:$T$27,0),MATCH('דיווח פרטני'!C2991,גיליון3!$U$12:$X$12,0)))</f>
        <v xml:space="preserve"> </v>
      </c>
      <c r="I2991" s="866"/>
      <c r="J2991" s="866"/>
      <c r="K2991" s="905"/>
    </row>
    <row r="2992" spans="1:11" ht="19" thickBot="1" x14ac:dyDescent="0.5">
      <c r="A2992" s="866"/>
      <c r="B2992" s="866"/>
      <c r="C2992" s="866"/>
      <c r="D2992" s="866"/>
      <c r="E2992" s="867"/>
      <c r="F2992" s="866"/>
      <c r="G2992" s="866"/>
      <c r="H2992" s="870" t="str">
        <f t="array" ref="H2992">IF(ISERROR(INDEX(גיליון3!$U$13:$X$27,MATCH('דיווח פרטני'!G2992,גיליון3!$T$13:$T$27,0),MATCH('דיווח פרטני'!C2992,גיליון3!$U$12:$X$12,0)))," ", INDEX(גיליון3!$U$13:$X$27,MATCH('דיווח פרטני'!G2992,גיליון3!$T$13:$T$27,0),MATCH('דיווח פרטני'!C2992,גיליון3!$U$12:$X$12,0)))</f>
        <v xml:space="preserve"> </v>
      </c>
      <c r="I2992" s="866"/>
      <c r="J2992" s="866"/>
      <c r="K2992" s="905"/>
    </row>
    <row r="2993" spans="1:11" ht="19" thickBot="1" x14ac:dyDescent="0.5">
      <c r="A2993" s="866"/>
      <c r="B2993" s="866"/>
      <c r="C2993" s="866"/>
      <c r="D2993" s="866"/>
      <c r="E2993" s="867"/>
      <c r="F2993" s="866"/>
      <c r="G2993" s="866"/>
      <c r="H2993" s="870" t="str">
        <f t="array" ref="H2993">IF(ISERROR(INDEX(גיליון3!$U$13:$X$27,MATCH('דיווח פרטני'!G2993,גיליון3!$T$13:$T$27,0),MATCH('דיווח פרטני'!C2993,גיליון3!$U$12:$X$12,0)))," ", INDEX(גיליון3!$U$13:$X$27,MATCH('דיווח פרטני'!G2993,גיליון3!$T$13:$T$27,0),MATCH('דיווח פרטני'!C2993,גיליון3!$U$12:$X$12,0)))</f>
        <v xml:space="preserve"> </v>
      </c>
      <c r="I2993" s="866"/>
      <c r="J2993" s="866"/>
      <c r="K2993" s="905"/>
    </row>
    <row r="2994" spans="1:11" ht="19" thickBot="1" x14ac:dyDescent="0.5">
      <c r="A2994" s="866"/>
      <c r="B2994" s="866"/>
      <c r="C2994" s="866"/>
      <c r="D2994" s="866"/>
      <c r="E2994" s="867"/>
      <c r="F2994" s="866"/>
      <c r="G2994" s="866"/>
      <c r="H2994" s="870" t="str">
        <f t="array" ref="H2994">IF(ISERROR(INDEX(גיליון3!$U$13:$X$27,MATCH('דיווח פרטני'!G2994,גיליון3!$T$13:$T$27,0),MATCH('דיווח פרטני'!C2994,גיליון3!$U$12:$X$12,0)))," ", INDEX(גיליון3!$U$13:$X$27,MATCH('דיווח פרטני'!G2994,גיליון3!$T$13:$T$27,0),MATCH('דיווח פרטני'!C2994,גיליון3!$U$12:$X$12,0)))</f>
        <v xml:space="preserve"> </v>
      </c>
      <c r="I2994" s="866"/>
      <c r="J2994" s="866"/>
      <c r="K2994" s="905"/>
    </row>
    <row r="2995" spans="1:11" ht="19" thickBot="1" x14ac:dyDescent="0.5">
      <c r="A2995" s="866"/>
      <c r="B2995" s="866"/>
      <c r="C2995" s="866"/>
      <c r="D2995" s="866"/>
      <c r="E2995" s="867"/>
      <c r="F2995" s="866"/>
      <c r="G2995" s="866"/>
      <c r="H2995" s="870" t="str">
        <f t="array" ref="H2995">IF(ISERROR(INDEX(גיליון3!$U$13:$X$27,MATCH('דיווח פרטני'!G2995,גיליון3!$T$13:$T$27,0),MATCH('דיווח פרטני'!C2995,גיליון3!$U$12:$X$12,0)))," ", INDEX(גיליון3!$U$13:$X$27,MATCH('דיווח פרטני'!G2995,גיליון3!$T$13:$T$27,0),MATCH('דיווח פרטני'!C2995,גיליון3!$U$12:$X$12,0)))</f>
        <v xml:space="preserve"> </v>
      </c>
      <c r="I2995" s="866"/>
      <c r="J2995" s="866"/>
      <c r="K2995" s="905"/>
    </row>
    <row r="2996" spans="1:11" ht="19" thickBot="1" x14ac:dyDescent="0.5">
      <c r="A2996" s="866"/>
      <c r="B2996" s="866"/>
      <c r="C2996" s="866"/>
      <c r="D2996" s="866"/>
      <c r="E2996" s="867"/>
      <c r="F2996" s="866"/>
      <c r="G2996" s="866"/>
      <c r="H2996" s="870" t="str">
        <f t="array" ref="H2996">IF(ISERROR(INDEX(גיליון3!$U$13:$X$27,MATCH('דיווח פרטני'!G2996,גיליון3!$T$13:$T$27,0),MATCH('דיווח פרטני'!C2996,גיליון3!$U$12:$X$12,0)))," ", INDEX(גיליון3!$U$13:$X$27,MATCH('דיווח פרטני'!G2996,גיליון3!$T$13:$T$27,0),MATCH('דיווח פרטני'!C2996,גיליון3!$U$12:$X$12,0)))</f>
        <v xml:space="preserve"> </v>
      </c>
      <c r="I2996" s="866"/>
      <c r="J2996" s="866"/>
      <c r="K2996" s="905"/>
    </row>
    <row r="2997" spans="1:11" ht="19" thickBot="1" x14ac:dyDescent="0.5">
      <c r="A2997" s="866"/>
      <c r="B2997" s="866"/>
      <c r="C2997" s="866"/>
      <c r="D2997" s="866"/>
      <c r="E2997" s="867"/>
      <c r="F2997" s="866"/>
      <c r="G2997" s="866"/>
      <c r="H2997" s="870" t="str">
        <f t="array" ref="H2997">IF(ISERROR(INDEX(גיליון3!$U$13:$X$27,MATCH('דיווח פרטני'!G2997,גיליון3!$T$13:$T$27,0),MATCH('דיווח פרטני'!C2997,גיליון3!$U$12:$X$12,0)))," ", INDEX(גיליון3!$U$13:$X$27,MATCH('דיווח פרטני'!G2997,גיליון3!$T$13:$T$27,0),MATCH('דיווח פרטני'!C2997,גיליון3!$U$12:$X$12,0)))</f>
        <v xml:space="preserve"> </v>
      </c>
      <c r="I2997" s="866"/>
      <c r="J2997" s="866"/>
      <c r="K2997" s="905"/>
    </row>
    <row r="2998" spans="1:11" ht="19" thickBot="1" x14ac:dyDescent="0.5">
      <c r="A2998" s="866"/>
      <c r="B2998" s="866"/>
      <c r="C2998" s="866"/>
      <c r="D2998" s="866"/>
      <c r="E2998" s="867"/>
      <c r="F2998" s="866"/>
      <c r="G2998" s="866"/>
      <c r="H2998" s="870" t="str">
        <f t="array" ref="H2998">IF(ISERROR(INDEX(גיליון3!$U$13:$X$27,MATCH('דיווח פרטני'!G2998,גיליון3!$T$13:$T$27,0),MATCH('דיווח פרטני'!C2998,גיליון3!$U$12:$X$12,0)))," ", INDEX(גיליון3!$U$13:$X$27,MATCH('דיווח פרטני'!G2998,גיליון3!$T$13:$T$27,0),MATCH('דיווח פרטני'!C2998,גיליון3!$U$12:$X$12,0)))</f>
        <v xml:space="preserve"> </v>
      </c>
      <c r="I2998" s="866"/>
      <c r="J2998" s="866"/>
      <c r="K2998" s="905"/>
    </row>
    <row r="2999" spans="1:11" ht="19" thickBot="1" x14ac:dyDescent="0.5">
      <c r="A2999" s="866"/>
      <c r="B2999" s="866"/>
      <c r="C2999" s="866"/>
      <c r="D2999" s="866"/>
      <c r="E2999" s="867"/>
      <c r="F2999" s="866"/>
      <c r="G2999" s="866"/>
      <c r="H2999" s="870" t="str">
        <f t="array" ref="H2999">IF(ISERROR(INDEX(גיליון3!$U$13:$X$27,MATCH('דיווח פרטני'!G2999,גיליון3!$T$13:$T$27,0),MATCH('דיווח פרטני'!C2999,גיליון3!$U$12:$X$12,0)))," ", INDEX(גיליון3!$U$13:$X$27,MATCH('דיווח פרטני'!G2999,גיליון3!$T$13:$T$27,0),MATCH('דיווח פרטני'!C2999,גיליון3!$U$12:$X$12,0)))</f>
        <v xml:space="preserve"> </v>
      </c>
      <c r="I2999" s="866"/>
      <c r="J2999" s="866"/>
      <c r="K2999" s="905"/>
    </row>
    <row r="3000" spans="1:11" ht="19" thickBot="1" x14ac:dyDescent="0.5">
      <c r="A3000" s="866"/>
      <c r="B3000" s="866"/>
      <c r="C3000" s="866"/>
      <c r="D3000" s="866"/>
      <c r="E3000" s="867"/>
      <c r="F3000" s="866"/>
      <c r="G3000" s="866"/>
      <c r="H3000" s="870" t="str">
        <f t="array" ref="H3000">IF(ISERROR(INDEX(גיליון3!$U$13:$X$27,MATCH('דיווח פרטני'!G3000,גיליון3!$T$13:$T$27,0),MATCH('דיווח פרטני'!C3000,גיליון3!$U$12:$X$12,0)))," ", INDEX(גיליון3!$U$13:$X$27,MATCH('דיווח פרטני'!G3000,גיליון3!$T$13:$T$27,0),MATCH('דיווח פרטני'!C3000,גיליון3!$U$12:$X$12,0)))</f>
        <v xml:space="preserve"> </v>
      </c>
      <c r="I3000" s="866"/>
      <c r="J3000" s="866"/>
      <c r="K3000" s="905"/>
    </row>
    <row r="3001" spans="1:11" ht="19" thickBot="1" x14ac:dyDescent="0.5">
      <c r="A3001" s="866"/>
      <c r="B3001" s="866"/>
      <c r="C3001" s="866"/>
      <c r="D3001" s="866"/>
      <c r="E3001" s="867"/>
      <c r="F3001" s="866"/>
      <c r="G3001" s="866"/>
      <c r="H3001" s="870" t="str">
        <f t="array" ref="H3001">IF(ISERROR(INDEX(גיליון3!$U$13:$X$27,MATCH('דיווח פרטני'!G3001,גיליון3!$T$13:$T$27,0),MATCH('דיווח פרטני'!C3001,גיליון3!$U$12:$X$12,0)))," ", INDEX(גיליון3!$U$13:$X$27,MATCH('דיווח פרטני'!G3001,גיליון3!$T$13:$T$27,0),MATCH('דיווח פרטני'!C3001,גיליון3!$U$12:$X$12,0)))</f>
        <v xml:space="preserve"> </v>
      </c>
      <c r="I3001" s="866"/>
      <c r="J3001" s="866"/>
      <c r="K3001" s="905"/>
    </row>
    <row r="3002" spans="1:11" ht="19" thickBot="1" x14ac:dyDescent="0.5">
      <c r="A3002" s="866"/>
      <c r="B3002" s="866"/>
      <c r="C3002" s="866"/>
      <c r="D3002" s="866"/>
      <c r="E3002" s="867"/>
      <c r="F3002" s="866"/>
      <c r="G3002" s="866"/>
      <c r="H3002" s="870" t="str">
        <f t="array" ref="H3002">IF(ISERROR(INDEX(גיליון3!$U$13:$X$27,MATCH('דיווח פרטני'!G3002,גיליון3!$T$13:$T$27,0),MATCH('דיווח פרטני'!C3002,גיליון3!$U$12:$X$12,0)))," ", INDEX(גיליון3!$U$13:$X$27,MATCH('דיווח פרטני'!G3002,גיליון3!$T$13:$T$27,0),MATCH('דיווח פרטני'!C3002,גיליון3!$U$12:$X$12,0)))</f>
        <v xml:space="preserve"> </v>
      </c>
      <c r="I3002" s="866"/>
      <c r="J3002" s="866"/>
      <c r="K3002" s="905"/>
    </row>
    <row r="3003" spans="1:11" ht="19" thickBot="1" x14ac:dyDescent="0.5">
      <c r="A3003" s="866"/>
      <c r="B3003" s="866"/>
      <c r="C3003" s="866"/>
      <c r="D3003" s="866"/>
      <c r="E3003" s="867"/>
      <c r="F3003" s="866"/>
      <c r="G3003" s="866"/>
      <c r="H3003" s="870" t="str">
        <f t="array" ref="H3003">IF(ISERROR(INDEX(גיליון3!$U$13:$X$27,MATCH('דיווח פרטני'!G3003,גיליון3!$T$13:$T$27,0),MATCH('דיווח פרטני'!C3003,גיליון3!$U$12:$X$12,0)))," ", INDEX(גיליון3!$U$13:$X$27,MATCH('דיווח פרטני'!G3003,גיליון3!$T$13:$T$27,0),MATCH('דיווח פרטני'!C3003,גיליון3!$U$12:$X$12,0)))</f>
        <v xml:space="preserve"> </v>
      </c>
      <c r="I3003" s="866"/>
      <c r="J3003" s="866"/>
      <c r="K3003" s="905"/>
    </row>
    <row r="3004" spans="1:11" ht="19" thickBot="1" x14ac:dyDescent="0.5">
      <c r="A3004" s="866"/>
      <c r="B3004" s="866"/>
      <c r="C3004" s="866"/>
      <c r="D3004" s="866"/>
      <c r="E3004" s="867"/>
      <c r="F3004" s="866"/>
      <c r="G3004" s="866"/>
      <c r="H3004" s="870" t="str">
        <f t="array" ref="H3004">IF(ISERROR(INDEX(גיליון3!$U$13:$X$27,MATCH('דיווח פרטני'!G3004,גיליון3!$T$13:$T$27,0),MATCH('דיווח פרטני'!C3004,גיליון3!$U$12:$X$12,0)))," ", INDEX(גיליון3!$U$13:$X$27,MATCH('דיווח פרטני'!G3004,גיליון3!$T$13:$T$27,0),MATCH('דיווח פרטני'!C3004,גיליון3!$U$12:$X$12,0)))</f>
        <v xml:space="preserve"> </v>
      </c>
      <c r="I3004" s="866"/>
      <c r="J3004" s="866"/>
      <c r="K3004" s="905"/>
    </row>
    <row r="3005" spans="1:11" ht="19" thickBot="1" x14ac:dyDescent="0.5">
      <c r="A3005" s="866"/>
      <c r="B3005" s="866"/>
      <c r="C3005" s="866"/>
      <c r="D3005" s="866"/>
      <c r="E3005" s="867"/>
      <c r="F3005" s="866"/>
      <c r="G3005" s="866"/>
      <c r="H3005" s="870" t="str">
        <f t="array" ref="H3005">IF(ISERROR(INDEX(גיליון3!$U$13:$X$27,MATCH('דיווח פרטני'!G3005,גיליון3!$T$13:$T$27,0),MATCH('דיווח פרטני'!C3005,גיליון3!$U$12:$X$12,0)))," ", INDEX(גיליון3!$U$13:$X$27,MATCH('דיווח פרטני'!G3005,גיליון3!$T$13:$T$27,0),MATCH('דיווח פרטני'!C3005,גיליון3!$U$12:$X$12,0)))</f>
        <v xml:space="preserve"> </v>
      </c>
      <c r="I3005" s="866"/>
      <c r="J3005" s="866"/>
      <c r="K3005" s="905"/>
    </row>
    <row r="3006" spans="1:11" ht="19" thickBot="1" x14ac:dyDescent="0.5">
      <c r="A3006" s="866"/>
      <c r="B3006" s="866"/>
      <c r="C3006" s="866"/>
      <c r="D3006" s="866"/>
      <c r="E3006" s="867"/>
      <c r="F3006" s="866"/>
      <c r="G3006" s="866"/>
      <c r="H3006" s="870" t="str">
        <f t="array" ref="H3006">IF(ISERROR(INDEX(גיליון3!$U$13:$X$27,MATCH('דיווח פרטני'!G3006,גיליון3!$T$13:$T$27,0),MATCH('דיווח פרטני'!C3006,גיליון3!$U$12:$X$12,0)))," ", INDEX(גיליון3!$U$13:$X$27,MATCH('דיווח פרטני'!G3006,גיליון3!$T$13:$T$27,0),MATCH('דיווח פרטני'!C3006,גיליון3!$U$12:$X$12,0)))</f>
        <v xml:space="preserve"> </v>
      </c>
      <c r="I3006" s="866"/>
      <c r="J3006" s="866"/>
      <c r="K3006" s="905"/>
    </row>
    <row r="3007" spans="1:11" ht="19" thickBot="1" x14ac:dyDescent="0.5">
      <c r="A3007" s="866"/>
      <c r="B3007" s="866"/>
      <c r="C3007" s="866"/>
      <c r="D3007" s="866"/>
      <c r="E3007" s="867"/>
      <c r="F3007" s="866"/>
      <c r="G3007" s="866"/>
      <c r="H3007" s="870" t="str">
        <f t="array" ref="H3007">IF(ISERROR(INDEX(גיליון3!$U$13:$X$27,MATCH('דיווח פרטני'!G3007,גיליון3!$T$13:$T$27,0),MATCH('דיווח פרטני'!C3007,גיליון3!$U$12:$X$12,0)))," ", INDEX(גיליון3!$U$13:$X$27,MATCH('דיווח פרטני'!G3007,גיליון3!$T$13:$T$27,0),MATCH('דיווח פרטני'!C3007,גיליון3!$U$12:$X$12,0)))</f>
        <v xml:space="preserve"> </v>
      </c>
      <c r="I3007" s="866"/>
      <c r="J3007" s="866"/>
      <c r="K3007" s="905"/>
    </row>
    <row r="3008" spans="1:11" ht="19" thickBot="1" x14ac:dyDescent="0.5">
      <c r="A3008" s="866"/>
      <c r="B3008" s="866"/>
      <c r="C3008" s="866"/>
      <c r="D3008" s="866"/>
      <c r="E3008" s="867"/>
      <c r="F3008" s="866"/>
      <c r="G3008" s="866"/>
      <c r="H3008" s="870" t="str">
        <f t="array" ref="H3008">IF(ISERROR(INDEX(גיליון3!$U$13:$X$27,MATCH('דיווח פרטני'!G3008,גיליון3!$T$13:$T$27,0),MATCH('דיווח פרטני'!C3008,גיליון3!$U$12:$X$12,0)))," ", INDEX(גיליון3!$U$13:$X$27,MATCH('דיווח פרטני'!G3008,גיליון3!$T$13:$T$27,0),MATCH('דיווח פרטני'!C3008,גיליון3!$U$12:$X$12,0)))</f>
        <v xml:space="preserve"> </v>
      </c>
      <c r="I3008" s="866"/>
      <c r="J3008" s="866"/>
      <c r="K3008" s="905"/>
    </row>
    <row r="3009" spans="1:11" ht="19" thickBot="1" x14ac:dyDescent="0.5">
      <c r="A3009" s="866"/>
      <c r="B3009" s="866"/>
      <c r="C3009" s="866"/>
      <c r="D3009" s="866"/>
      <c r="E3009" s="867"/>
      <c r="F3009" s="866"/>
      <c r="G3009" s="866"/>
      <c r="H3009" s="870" t="str">
        <f t="array" ref="H3009">IF(ISERROR(INDEX(גיליון3!$U$13:$X$27,MATCH('דיווח פרטני'!G3009,גיליון3!$T$13:$T$27,0),MATCH('דיווח פרטני'!C3009,גיליון3!$U$12:$X$12,0)))," ", INDEX(גיליון3!$U$13:$X$27,MATCH('דיווח פרטני'!G3009,גיליון3!$T$13:$T$27,0),MATCH('דיווח פרטני'!C3009,גיליון3!$U$12:$X$12,0)))</f>
        <v xml:space="preserve"> </v>
      </c>
      <c r="I3009" s="866"/>
      <c r="J3009" s="866"/>
      <c r="K3009" s="905"/>
    </row>
    <row r="3010" spans="1:11" ht="19" thickBot="1" x14ac:dyDescent="0.5">
      <c r="A3010" s="866"/>
      <c r="B3010" s="866"/>
      <c r="C3010" s="866"/>
      <c r="D3010" s="866"/>
      <c r="E3010" s="867"/>
      <c r="F3010" s="866"/>
      <c r="G3010" s="866"/>
      <c r="H3010" s="870" t="str">
        <f t="array" ref="H3010">IF(ISERROR(INDEX(גיליון3!$U$13:$X$27,MATCH('דיווח פרטני'!G3010,גיליון3!$T$13:$T$27,0),MATCH('דיווח פרטני'!C3010,גיליון3!$U$12:$X$12,0)))," ", INDEX(גיליון3!$U$13:$X$27,MATCH('דיווח פרטני'!G3010,גיליון3!$T$13:$T$27,0),MATCH('דיווח פרטני'!C3010,גיליון3!$U$12:$X$12,0)))</f>
        <v xml:space="preserve"> </v>
      </c>
      <c r="I3010" s="866"/>
      <c r="J3010" s="866"/>
      <c r="K3010" s="905"/>
    </row>
    <row r="3011" spans="1:11" ht="19" thickBot="1" x14ac:dyDescent="0.5">
      <c r="A3011" s="866"/>
      <c r="B3011" s="866"/>
      <c r="C3011" s="866"/>
      <c r="D3011" s="866"/>
      <c r="E3011" s="867"/>
      <c r="F3011" s="866"/>
      <c r="G3011" s="866"/>
      <c r="H3011" s="870" t="str">
        <f t="array" ref="H3011">IF(ISERROR(INDEX(גיליון3!$U$13:$X$27,MATCH('דיווח פרטני'!G3011,גיליון3!$T$13:$T$27,0),MATCH('דיווח פרטני'!C3011,גיליון3!$U$12:$X$12,0)))," ", INDEX(גיליון3!$U$13:$X$27,MATCH('דיווח פרטני'!G3011,גיליון3!$T$13:$T$27,0),MATCH('דיווח פרטני'!C3011,גיליון3!$U$12:$X$12,0)))</f>
        <v xml:space="preserve"> </v>
      </c>
      <c r="I3011" s="866"/>
      <c r="J3011" s="866"/>
      <c r="K3011" s="905"/>
    </row>
    <row r="3012" spans="1:11" ht="19" thickBot="1" x14ac:dyDescent="0.5">
      <c r="A3012" s="866"/>
      <c r="B3012" s="866"/>
      <c r="C3012" s="866"/>
      <c r="D3012" s="866"/>
      <c r="E3012" s="867"/>
      <c r="F3012" s="866"/>
      <c r="G3012" s="866"/>
      <c r="H3012" s="870" t="str">
        <f t="array" ref="H3012">IF(ISERROR(INDEX(גיליון3!$U$13:$X$27,MATCH('דיווח פרטני'!G3012,גיליון3!$T$13:$T$27,0),MATCH('דיווח פרטני'!C3012,גיליון3!$U$12:$X$12,0)))," ", INDEX(גיליון3!$U$13:$X$27,MATCH('דיווח פרטני'!G3012,גיליון3!$T$13:$T$27,0),MATCH('דיווח פרטני'!C3012,גיליון3!$U$12:$X$12,0)))</f>
        <v xml:space="preserve"> </v>
      </c>
      <c r="I3012" s="866"/>
      <c r="J3012" s="866"/>
      <c r="K3012" s="905"/>
    </row>
    <row r="3013" spans="1:11" ht="19" thickBot="1" x14ac:dyDescent="0.5">
      <c r="A3013" s="866"/>
      <c r="B3013" s="866"/>
      <c r="C3013" s="866"/>
      <c r="D3013" s="866"/>
      <c r="E3013" s="867"/>
      <c r="F3013" s="866"/>
      <c r="G3013" s="866"/>
      <c r="H3013" s="870" t="str">
        <f t="array" ref="H3013">IF(ISERROR(INDEX(גיליון3!$U$13:$X$27,MATCH('דיווח פרטני'!G3013,גיליון3!$T$13:$T$27,0),MATCH('דיווח פרטני'!C3013,גיליון3!$U$12:$X$12,0)))," ", INDEX(גיליון3!$U$13:$X$27,MATCH('דיווח פרטני'!G3013,גיליון3!$T$13:$T$27,0),MATCH('דיווח פרטני'!C3013,גיליון3!$U$12:$X$12,0)))</f>
        <v xml:space="preserve"> </v>
      </c>
      <c r="I3013" s="866"/>
      <c r="J3013" s="866"/>
      <c r="K3013" s="905"/>
    </row>
    <row r="3014" spans="1:11" ht="19" thickBot="1" x14ac:dyDescent="0.5">
      <c r="A3014" s="866"/>
      <c r="B3014" s="866"/>
      <c r="C3014" s="866"/>
      <c r="D3014" s="866"/>
      <c r="E3014" s="867"/>
      <c r="F3014" s="866"/>
      <c r="G3014" s="866"/>
      <c r="H3014" s="870" t="str">
        <f t="array" ref="H3014">IF(ISERROR(INDEX(גיליון3!$U$13:$X$27,MATCH('דיווח פרטני'!G3014,גיליון3!$T$13:$T$27,0),MATCH('דיווח פרטני'!C3014,גיליון3!$U$12:$X$12,0)))," ", INDEX(גיליון3!$U$13:$X$27,MATCH('דיווח פרטני'!G3014,גיליון3!$T$13:$T$27,0),MATCH('דיווח פרטני'!C3014,גיליון3!$U$12:$X$12,0)))</f>
        <v xml:space="preserve"> </v>
      </c>
      <c r="I3014" s="866"/>
      <c r="J3014" s="866"/>
      <c r="K3014" s="905"/>
    </row>
    <row r="3015" spans="1:11" ht="19" thickBot="1" x14ac:dyDescent="0.5">
      <c r="A3015" s="866"/>
      <c r="B3015" s="866"/>
      <c r="C3015" s="866"/>
      <c r="D3015" s="866"/>
      <c r="E3015" s="867"/>
      <c r="F3015" s="866"/>
      <c r="G3015" s="866"/>
      <c r="H3015" s="870" t="str">
        <f t="array" ref="H3015">IF(ISERROR(INDEX(גיליון3!$U$13:$X$27,MATCH('דיווח פרטני'!G3015,גיליון3!$T$13:$T$27,0),MATCH('דיווח פרטני'!C3015,גיליון3!$U$12:$X$12,0)))," ", INDEX(גיליון3!$U$13:$X$27,MATCH('דיווח פרטני'!G3015,גיליון3!$T$13:$T$27,0),MATCH('דיווח פרטני'!C3015,גיליון3!$U$12:$X$12,0)))</f>
        <v xml:space="preserve"> </v>
      </c>
      <c r="I3015" s="866"/>
      <c r="J3015" s="866"/>
      <c r="K3015" s="905"/>
    </row>
    <row r="3016" spans="1:11" ht="19" thickBot="1" x14ac:dyDescent="0.5">
      <c r="A3016" s="866"/>
      <c r="B3016" s="866"/>
      <c r="C3016" s="866"/>
      <c r="D3016" s="866"/>
      <c r="E3016" s="867"/>
      <c r="F3016" s="866"/>
      <c r="G3016" s="866"/>
      <c r="H3016" s="870" t="str">
        <f t="array" ref="H3016">IF(ISERROR(INDEX(גיליון3!$U$13:$X$27,MATCH('דיווח פרטני'!G3016,גיליון3!$T$13:$T$27,0),MATCH('דיווח פרטני'!C3016,גיליון3!$U$12:$X$12,0)))," ", INDEX(גיליון3!$U$13:$X$27,MATCH('דיווח פרטני'!G3016,גיליון3!$T$13:$T$27,0),MATCH('דיווח פרטני'!C3016,גיליון3!$U$12:$X$12,0)))</f>
        <v xml:space="preserve"> </v>
      </c>
      <c r="I3016" s="866"/>
      <c r="J3016" s="866"/>
      <c r="K3016" s="905"/>
    </row>
    <row r="3017" spans="1:11" ht="19" thickBot="1" x14ac:dyDescent="0.5">
      <c r="A3017" s="866"/>
      <c r="B3017" s="866"/>
      <c r="C3017" s="866"/>
      <c r="D3017" s="866"/>
      <c r="E3017" s="867"/>
      <c r="F3017" s="866"/>
      <c r="G3017" s="866"/>
      <c r="H3017" s="870" t="str">
        <f t="array" ref="H3017">IF(ISERROR(INDEX(גיליון3!$U$13:$X$27,MATCH('דיווח פרטני'!G3017,גיליון3!$T$13:$T$27,0),MATCH('דיווח פרטני'!C3017,גיליון3!$U$12:$X$12,0)))," ", INDEX(גיליון3!$U$13:$X$27,MATCH('דיווח פרטני'!G3017,גיליון3!$T$13:$T$27,0),MATCH('דיווח פרטני'!C3017,גיליון3!$U$12:$X$12,0)))</f>
        <v xml:space="preserve"> </v>
      </c>
      <c r="I3017" s="866"/>
      <c r="J3017" s="866"/>
      <c r="K3017" s="905"/>
    </row>
    <row r="3018" spans="1:11" ht="19" thickBot="1" x14ac:dyDescent="0.5">
      <c r="A3018" s="866"/>
      <c r="B3018" s="866"/>
      <c r="C3018" s="866"/>
      <c r="D3018" s="866"/>
      <c r="E3018" s="867"/>
      <c r="F3018" s="866"/>
      <c r="G3018" s="866"/>
      <c r="H3018" s="870" t="str">
        <f t="array" ref="H3018">IF(ISERROR(INDEX(גיליון3!$U$13:$X$27,MATCH('דיווח פרטני'!G3018,גיליון3!$T$13:$T$27,0),MATCH('דיווח פרטני'!C3018,גיליון3!$U$12:$X$12,0)))," ", INDEX(גיליון3!$U$13:$X$27,MATCH('דיווח פרטני'!G3018,גיליון3!$T$13:$T$27,0),MATCH('דיווח פרטני'!C3018,גיליון3!$U$12:$X$12,0)))</f>
        <v xml:space="preserve"> </v>
      </c>
      <c r="I3018" s="866"/>
      <c r="J3018" s="866"/>
      <c r="K3018" s="905"/>
    </row>
    <row r="3019" spans="1:11" ht="19" thickBot="1" x14ac:dyDescent="0.5">
      <c r="A3019" s="866"/>
      <c r="B3019" s="866"/>
      <c r="C3019" s="866"/>
      <c r="D3019" s="866"/>
      <c r="E3019" s="867"/>
      <c r="F3019" s="866"/>
      <c r="G3019" s="866"/>
      <c r="H3019" s="870" t="str">
        <f t="array" ref="H3019">IF(ISERROR(INDEX(גיליון3!$U$13:$X$27,MATCH('דיווח פרטני'!G3019,גיליון3!$T$13:$T$27,0),MATCH('דיווח פרטני'!C3019,גיליון3!$U$12:$X$12,0)))," ", INDEX(גיליון3!$U$13:$X$27,MATCH('דיווח פרטני'!G3019,גיליון3!$T$13:$T$27,0),MATCH('דיווח פרטני'!C3019,גיליון3!$U$12:$X$12,0)))</f>
        <v xml:space="preserve"> </v>
      </c>
      <c r="I3019" s="866"/>
      <c r="J3019" s="866"/>
      <c r="K3019" s="905"/>
    </row>
    <row r="3020" spans="1:11" ht="19" thickBot="1" x14ac:dyDescent="0.5">
      <c r="A3020" s="866"/>
      <c r="B3020" s="866"/>
      <c r="C3020" s="866"/>
      <c r="D3020" s="866"/>
      <c r="E3020" s="867"/>
      <c r="F3020" s="866"/>
      <c r="G3020" s="866"/>
      <c r="H3020" s="870" t="str">
        <f t="array" ref="H3020">IF(ISERROR(INDEX(גיליון3!$U$13:$X$27,MATCH('דיווח פרטני'!G3020,גיליון3!$T$13:$T$27,0),MATCH('דיווח פרטני'!C3020,גיליון3!$U$12:$X$12,0)))," ", INDEX(גיליון3!$U$13:$X$27,MATCH('דיווח פרטני'!G3020,גיליון3!$T$13:$T$27,0),MATCH('דיווח פרטני'!C3020,גיליון3!$U$12:$X$12,0)))</f>
        <v xml:space="preserve"> </v>
      </c>
      <c r="I3020" s="866"/>
      <c r="J3020" s="866"/>
      <c r="K3020" s="905"/>
    </row>
    <row r="3021" spans="1:11" ht="19" thickBot="1" x14ac:dyDescent="0.5">
      <c r="A3021" s="866"/>
      <c r="B3021" s="866"/>
      <c r="C3021" s="866"/>
      <c r="D3021" s="866"/>
      <c r="E3021" s="867"/>
      <c r="F3021" s="866"/>
      <c r="G3021" s="866"/>
      <c r="H3021" s="870" t="str">
        <f t="array" ref="H3021">IF(ISERROR(INDEX(גיליון3!$U$13:$X$27,MATCH('דיווח פרטני'!G3021,גיליון3!$T$13:$T$27,0),MATCH('דיווח פרטני'!C3021,גיליון3!$U$12:$X$12,0)))," ", INDEX(גיליון3!$U$13:$X$27,MATCH('דיווח פרטני'!G3021,גיליון3!$T$13:$T$27,0),MATCH('דיווח פרטני'!C3021,גיליון3!$U$12:$X$12,0)))</f>
        <v xml:space="preserve"> </v>
      </c>
      <c r="I3021" s="866"/>
      <c r="J3021" s="866"/>
      <c r="K3021" s="905"/>
    </row>
    <row r="3022" spans="1:11" ht="19" thickBot="1" x14ac:dyDescent="0.5">
      <c r="A3022" s="866"/>
      <c r="B3022" s="866"/>
      <c r="C3022" s="866"/>
      <c r="D3022" s="866"/>
      <c r="E3022" s="867"/>
      <c r="F3022" s="866"/>
      <c r="G3022" s="866"/>
      <c r="H3022" s="870" t="str">
        <f t="array" ref="H3022">IF(ISERROR(INDEX(גיליון3!$U$13:$X$27,MATCH('דיווח פרטני'!G3022,גיליון3!$T$13:$T$27,0),MATCH('דיווח פרטני'!C3022,גיליון3!$U$12:$X$12,0)))," ", INDEX(גיליון3!$U$13:$X$27,MATCH('דיווח פרטני'!G3022,גיליון3!$T$13:$T$27,0),MATCH('דיווח פרטני'!C3022,גיליון3!$U$12:$X$12,0)))</f>
        <v xml:space="preserve"> </v>
      </c>
      <c r="I3022" s="866"/>
      <c r="J3022" s="866"/>
      <c r="K3022" s="905"/>
    </row>
    <row r="3023" spans="1:11" ht="19" thickBot="1" x14ac:dyDescent="0.5">
      <c r="A3023" s="866"/>
      <c r="B3023" s="866"/>
      <c r="C3023" s="866"/>
      <c r="D3023" s="866"/>
      <c r="E3023" s="867"/>
      <c r="F3023" s="866"/>
      <c r="G3023" s="866"/>
      <c r="H3023" s="870" t="str">
        <f t="array" ref="H3023">IF(ISERROR(INDEX(גיליון3!$U$13:$X$27,MATCH('דיווח פרטני'!G3023,גיליון3!$T$13:$T$27,0),MATCH('דיווח פרטני'!C3023,גיליון3!$U$12:$X$12,0)))," ", INDEX(גיליון3!$U$13:$X$27,MATCH('דיווח פרטני'!G3023,גיליון3!$T$13:$T$27,0),MATCH('דיווח פרטני'!C3023,גיליון3!$U$12:$X$12,0)))</f>
        <v xml:space="preserve"> </v>
      </c>
      <c r="I3023" s="866"/>
      <c r="J3023" s="866"/>
      <c r="K3023" s="905"/>
    </row>
    <row r="3024" spans="1:11" ht="19" thickBot="1" x14ac:dyDescent="0.5">
      <c r="A3024" s="866"/>
      <c r="B3024" s="866"/>
      <c r="C3024" s="866"/>
      <c r="D3024" s="866"/>
      <c r="E3024" s="867"/>
      <c r="F3024" s="866"/>
      <c r="G3024" s="866"/>
      <c r="H3024" s="870" t="str">
        <f t="array" ref="H3024">IF(ISERROR(INDEX(גיליון3!$U$13:$X$27,MATCH('דיווח פרטני'!G3024,גיליון3!$T$13:$T$27,0),MATCH('דיווח פרטני'!C3024,גיליון3!$U$12:$X$12,0)))," ", INDEX(גיליון3!$U$13:$X$27,MATCH('דיווח פרטני'!G3024,גיליון3!$T$13:$T$27,0),MATCH('דיווח פרטני'!C3024,גיליון3!$U$12:$X$12,0)))</f>
        <v xml:space="preserve"> </v>
      </c>
      <c r="I3024" s="866"/>
      <c r="J3024" s="866"/>
      <c r="K3024" s="905"/>
    </row>
    <row r="3025" spans="1:11" ht="19" thickBot="1" x14ac:dyDescent="0.5">
      <c r="A3025" s="866"/>
      <c r="B3025" s="866"/>
      <c r="C3025" s="866"/>
      <c r="D3025" s="866"/>
      <c r="E3025" s="867"/>
      <c r="F3025" s="866"/>
      <c r="G3025" s="866"/>
      <c r="H3025" s="870" t="str">
        <f t="array" ref="H3025">IF(ISERROR(INDEX(גיליון3!$U$13:$X$27,MATCH('דיווח פרטני'!G3025,גיליון3!$T$13:$T$27,0),MATCH('דיווח פרטני'!C3025,גיליון3!$U$12:$X$12,0)))," ", INDEX(גיליון3!$U$13:$X$27,MATCH('דיווח פרטני'!G3025,גיליון3!$T$13:$T$27,0),MATCH('דיווח פרטני'!C3025,גיליון3!$U$12:$X$12,0)))</f>
        <v xml:space="preserve"> </v>
      </c>
      <c r="I3025" s="866"/>
      <c r="J3025" s="866"/>
      <c r="K3025" s="905"/>
    </row>
    <row r="3026" spans="1:11" ht="19" thickBot="1" x14ac:dyDescent="0.5">
      <c r="A3026" s="866"/>
      <c r="B3026" s="866"/>
      <c r="C3026" s="866"/>
      <c r="D3026" s="866"/>
      <c r="E3026" s="867"/>
      <c r="F3026" s="866"/>
      <c r="G3026" s="866"/>
      <c r="H3026" s="870" t="str">
        <f t="array" ref="H3026">IF(ISERROR(INDEX(גיליון3!$U$13:$X$27,MATCH('דיווח פרטני'!G3026,גיליון3!$T$13:$T$27,0),MATCH('דיווח פרטני'!C3026,גיליון3!$U$12:$X$12,0)))," ", INDEX(גיליון3!$U$13:$X$27,MATCH('דיווח פרטני'!G3026,גיליון3!$T$13:$T$27,0),MATCH('דיווח פרטני'!C3026,גיליון3!$U$12:$X$12,0)))</f>
        <v xml:space="preserve"> </v>
      </c>
      <c r="I3026" s="866"/>
      <c r="J3026" s="866"/>
      <c r="K3026" s="905"/>
    </row>
    <row r="3027" spans="1:11" ht="19" thickBot="1" x14ac:dyDescent="0.5">
      <c r="A3027" s="866"/>
      <c r="B3027" s="866"/>
      <c r="C3027" s="866"/>
      <c r="D3027" s="866"/>
      <c r="E3027" s="867"/>
      <c r="F3027" s="866"/>
      <c r="G3027" s="866"/>
      <c r="H3027" s="870" t="str">
        <f t="array" ref="H3027">IF(ISERROR(INDEX(גיליון3!$U$13:$X$27,MATCH('דיווח פרטני'!G3027,גיליון3!$T$13:$T$27,0),MATCH('דיווח פרטני'!C3027,גיליון3!$U$12:$X$12,0)))," ", INDEX(גיליון3!$U$13:$X$27,MATCH('דיווח פרטני'!G3027,גיליון3!$T$13:$T$27,0),MATCH('דיווח פרטני'!C3027,גיליון3!$U$12:$X$12,0)))</f>
        <v xml:space="preserve"> </v>
      </c>
      <c r="I3027" s="866"/>
      <c r="J3027" s="866"/>
      <c r="K3027" s="905"/>
    </row>
    <row r="3028" spans="1:11" ht="19" thickBot="1" x14ac:dyDescent="0.5">
      <c r="A3028" s="866"/>
      <c r="B3028" s="866"/>
      <c r="C3028" s="866"/>
      <c r="D3028" s="866"/>
      <c r="E3028" s="867"/>
      <c r="F3028" s="866"/>
      <c r="G3028" s="866"/>
      <c r="H3028" s="870" t="str">
        <f t="array" ref="H3028">IF(ISERROR(INDEX(גיליון3!$U$13:$X$27,MATCH('דיווח פרטני'!G3028,גיליון3!$T$13:$T$27,0),MATCH('דיווח פרטני'!C3028,גיליון3!$U$12:$X$12,0)))," ", INDEX(גיליון3!$U$13:$X$27,MATCH('דיווח פרטני'!G3028,גיליון3!$T$13:$T$27,0),MATCH('דיווח פרטני'!C3028,גיליון3!$U$12:$X$12,0)))</f>
        <v xml:space="preserve"> </v>
      </c>
      <c r="I3028" s="866"/>
      <c r="J3028" s="866"/>
      <c r="K3028" s="905"/>
    </row>
    <row r="3029" spans="1:11" ht="19" thickBot="1" x14ac:dyDescent="0.5">
      <c r="A3029" s="866"/>
      <c r="B3029" s="866"/>
      <c r="C3029" s="866"/>
      <c r="D3029" s="866"/>
      <c r="E3029" s="867"/>
      <c r="F3029" s="866"/>
      <c r="G3029" s="866"/>
      <c r="H3029" s="870" t="str">
        <f t="array" ref="H3029">IF(ISERROR(INDEX(גיליון3!$U$13:$X$27,MATCH('דיווח פרטני'!G3029,גיליון3!$T$13:$T$27,0),MATCH('דיווח פרטני'!C3029,גיליון3!$U$12:$X$12,0)))," ", INDEX(גיליון3!$U$13:$X$27,MATCH('דיווח פרטני'!G3029,גיליון3!$T$13:$T$27,0),MATCH('דיווח פרטני'!C3029,גיליון3!$U$12:$X$12,0)))</f>
        <v xml:space="preserve"> </v>
      </c>
      <c r="I3029" s="866"/>
      <c r="J3029" s="866"/>
      <c r="K3029" s="905"/>
    </row>
    <row r="3030" spans="1:11" ht="19" thickBot="1" x14ac:dyDescent="0.5">
      <c r="A3030" s="866"/>
      <c r="B3030" s="866"/>
      <c r="C3030" s="866"/>
      <c r="D3030" s="866"/>
      <c r="E3030" s="867"/>
      <c r="F3030" s="866"/>
      <c r="G3030" s="866"/>
      <c r="H3030" s="870" t="str">
        <f t="array" ref="H3030">IF(ISERROR(INDEX(גיליון3!$U$13:$X$27,MATCH('דיווח פרטני'!G3030,גיליון3!$T$13:$T$27,0),MATCH('דיווח פרטני'!C3030,גיליון3!$U$12:$X$12,0)))," ", INDEX(גיליון3!$U$13:$X$27,MATCH('דיווח פרטני'!G3030,גיליון3!$T$13:$T$27,0),MATCH('דיווח פרטני'!C3030,גיליון3!$U$12:$X$12,0)))</f>
        <v xml:space="preserve"> </v>
      </c>
      <c r="I3030" s="866"/>
      <c r="J3030" s="866"/>
      <c r="K3030" s="905"/>
    </row>
    <row r="3031" spans="1:11" ht="19" thickBot="1" x14ac:dyDescent="0.5">
      <c r="A3031" s="866"/>
      <c r="B3031" s="866"/>
      <c r="C3031" s="866"/>
      <c r="D3031" s="866"/>
      <c r="E3031" s="867"/>
      <c r="F3031" s="866"/>
      <c r="G3031" s="866"/>
      <c r="H3031" s="870" t="str">
        <f t="array" ref="H3031">IF(ISERROR(INDEX(גיליון3!$U$13:$X$27,MATCH('דיווח פרטני'!G3031,גיליון3!$T$13:$T$27,0),MATCH('דיווח פרטני'!C3031,גיליון3!$U$12:$X$12,0)))," ", INDEX(גיליון3!$U$13:$X$27,MATCH('דיווח פרטני'!G3031,גיליון3!$T$13:$T$27,0),MATCH('דיווח פרטני'!C3031,גיליון3!$U$12:$X$12,0)))</f>
        <v xml:space="preserve"> </v>
      </c>
      <c r="I3031" s="866"/>
      <c r="J3031" s="866"/>
      <c r="K3031" s="905"/>
    </row>
    <row r="3032" spans="1:11" ht="19" thickBot="1" x14ac:dyDescent="0.5">
      <c r="A3032" s="866"/>
      <c r="B3032" s="866"/>
      <c r="C3032" s="866"/>
      <c r="D3032" s="866"/>
      <c r="E3032" s="867"/>
      <c r="F3032" s="866"/>
      <c r="G3032" s="866"/>
      <c r="H3032" s="870" t="str">
        <f t="array" ref="H3032">IF(ISERROR(INDEX(גיליון3!$U$13:$X$27,MATCH('דיווח פרטני'!G3032,גיליון3!$T$13:$T$27,0),MATCH('דיווח פרטני'!C3032,גיליון3!$U$12:$X$12,0)))," ", INDEX(גיליון3!$U$13:$X$27,MATCH('דיווח פרטני'!G3032,גיליון3!$T$13:$T$27,0),MATCH('דיווח פרטני'!C3032,גיליון3!$U$12:$X$12,0)))</f>
        <v xml:space="preserve"> </v>
      </c>
      <c r="I3032" s="866"/>
      <c r="J3032" s="866"/>
      <c r="K3032" s="905"/>
    </row>
    <row r="3033" spans="1:11" ht="19" thickBot="1" x14ac:dyDescent="0.5">
      <c r="A3033" s="866"/>
      <c r="B3033" s="866"/>
      <c r="C3033" s="866"/>
      <c r="D3033" s="866"/>
      <c r="E3033" s="867"/>
      <c r="F3033" s="866"/>
      <c r="G3033" s="866"/>
      <c r="H3033" s="870" t="str">
        <f t="array" ref="H3033">IF(ISERROR(INDEX(גיליון3!$U$13:$X$27,MATCH('דיווח פרטני'!G3033,גיליון3!$T$13:$T$27,0),MATCH('דיווח פרטני'!C3033,גיליון3!$U$12:$X$12,0)))," ", INDEX(גיליון3!$U$13:$X$27,MATCH('דיווח פרטני'!G3033,גיליון3!$T$13:$T$27,0),MATCH('דיווח פרטני'!C3033,גיליון3!$U$12:$X$12,0)))</f>
        <v xml:space="preserve"> </v>
      </c>
      <c r="I3033" s="866"/>
      <c r="J3033" s="866"/>
      <c r="K3033" s="905"/>
    </row>
    <row r="3034" spans="1:11" ht="19" thickBot="1" x14ac:dyDescent="0.5">
      <c r="A3034" s="866"/>
      <c r="B3034" s="866"/>
      <c r="C3034" s="866"/>
      <c r="D3034" s="866"/>
      <c r="E3034" s="867"/>
      <c r="F3034" s="866"/>
      <c r="G3034" s="866"/>
      <c r="H3034" s="870" t="str">
        <f t="array" ref="H3034">IF(ISERROR(INDEX(גיליון3!$U$13:$X$27,MATCH('דיווח פרטני'!G3034,גיליון3!$T$13:$T$27,0),MATCH('דיווח פרטני'!C3034,גיליון3!$U$12:$X$12,0)))," ", INDEX(גיליון3!$U$13:$X$27,MATCH('דיווח פרטני'!G3034,גיליון3!$T$13:$T$27,0),MATCH('דיווח פרטני'!C3034,גיליון3!$U$12:$X$12,0)))</f>
        <v xml:space="preserve"> </v>
      </c>
      <c r="I3034" s="866"/>
      <c r="J3034" s="866"/>
      <c r="K3034" s="905"/>
    </row>
    <row r="3035" spans="1:11" ht="19" thickBot="1" x14ac:dyDescent="0.5">
      <c r="A3035" s="866"/>
      <c r="B3035" s="866"/>
      <c r="C3035" s="866"/>
      <c r="D3035" s="866"/>
      <c r="E3035" s="867"/>
      <c r="F3035" s="866"/>
      <c r="G3035" s="866"/>
      <c r="H3035" s="870" t="str">
        <f t="array" ref="H3035">IF(ISERROR(INDEX(גיליון3!$U$13:$X$27,MATCH('דיווח פרטני'!G3035,גיליון3!$T$13:$T$27,0),MATCH('דיווח פרטני'!C3035,גיליון3!$U$12:$X$12,0)))," ", INDEX(גיליון3!$U$13:$X$27,MATCH('דיווח פרטני'!G3035,גיליון3!$T$13:$T$27,0),MATCH('דיווח פרטני'!C3035,גיליון3!$U$12:$X$12,0)))</f>
        <v xml:space="preserve"> </v>
      </c>
      <c r="I3035" s="866"/>
      <c r="J3035" s="866"/>
      <c r="K3035" s="905"/>
    </row>
    <row r="3036" spans="1:11" ht="19" thickBot="1" x14ac:dyDescent="0.5">
      <c r="A3036" s="866"/>
      <c r="B3036" s="866"/>
      <c r="C3036" s="866"/>
      <c r="D3036" s="866"/>
      <c r="E3036" s="867"/>
      <c r="F3036" s="866"/>
      <c r="G3036" s="866"/>
      <c r="H3036" s="870" t="str">
        <f t="array" ref="H3036">IF(ISERROR(INDEX(גיליון3!$U$13:$X$27,MATCH('דיווח פרטני'!G3036,גיליון3!$T$13:$T$27,0),MATCH('דיווח פרטני'!C3036,גיליון3!$U$12:$X$12,0)))," ", INDEX(גיליון3!$U$13:$X$27,MATCH('דיווח פרטני'!G3036,גיליון3!$T$13:$T$27,0),MATCH('דיווח פרטני'!C3036,גיליון3!$U$12:$X$12,0)))</f>
        <v xml:space="preserve"> </v>
      </c>
      <c r="I3036" s="866"/>
      <c r="J3036" s="866"/>
      <c r="K3036" s="905"/>
    </row>
    <row r="3037" spans="1:11" ht="19" thickBot="1" x14ac:dyDescent="0.5">
      <c r="A3037" s="866"/>
      <c r="B3037" s="866"/>
      <c r="C3037" s="866"/>
      <c r="D3037" s="866"/>
      <c r="E3037" s="867"/>
      <c r="F3037" s="866"/>
      <c r="G3037" s="866"/>
      <c r="H3037" s="870" t="str">
        <f t="array" ref="H3037">IF(ISERROR(INDEX(גיליון3!$U$13:$X$27,MATCH('דיווח פרטני'!G3037,גיליון3!$T$13:$T$27,0),MATCH('דיווח פרטני'!C3037,גיליון3!$U$12:$X$12,0)))," ", INDEX(גיליון3!$U$13:$X$27,MATCH('דיווח פרטני'!G3037,גיליון3!$T$13:$T$27,0),MATCH('דיווח פרטני'!C3037,גיליון3!$U$12:$X$12,0)))</f>
        <v xml:space="preserve"> </v>
      </c>
      <c r="I3037" s="866"/>
      <c r="J3037" s="866"/>
      <c r="K3037" s="905"/>
    </row>
    <row r="3038" spans="1:11" ht="19" thickBot="1" x14ac:dyDescent="0.5">
      <c r="A3038" s="866"/>
      <c r="B3038" s="866"/>
      <c r="C3038" s="866"/>
      <c r="D3038" s="866"/>
      <c r="E3038" s="867"/>
      <c r="F3038" s="866"/>
      <c r="G3038" s="866"/>
      <c r="H3038" s="870" t="str">
        <f t="array" ref="H3038">IF(ISERROR(INDEX(גיליון3!$U$13:$X$27,MATCH('דיווח פרטני'!G3038,גיליון3!$T$13:$T$27,0),MATCH('דיווח פרטני'!C3038,גיליון3!$U$12:$X$12,0)))," ", INDEX(גיליון3!$U$13:$X$27,MATCH('דיווח פרטני'!G3038,גיליון3!$T$13:$T$27,0),MATCH('דיווח פרטני'!C3038,גיליון3!$U$12:$X$12,0)))</f>
        <v xml:space="preserve"> </v>
      </c>
      <c r="I3038" s="866"/>
      <c r="J3038" s="866"/>
      <c r="K3038" s="905"/>
    </row>
    <row r="3039" spans="1:11" ht="19" thickBot="1" x14ac:dyDescent="0.5">
      <c r="A3039" s="866"/>
      <c r="B3039" s="866"/>
      <c r="C3039" s="866"/>
      <c r="D3039" s="866"/>
      <c r="E3039" s="867"/>
      <c r="F3039" s="866"/>
      <c r="G3039" s="866"/>
      <c r="H3039" s="870" t="str">
        <f t="array" ref="H3039">IF(ISERROR(INDEX(גיליון3!$U$13:$X$27,MATCH('דיווח פרטני'!G3039,גיליון3!$T$13:$T$27,0),MATCH('דיווח פרטני'!C3039,גיליון3!$U$12:$X$12,0)))," ", INDEX(גיליון3!$U$13:$X$27,MATCH('דיווח פרטני'!G3039,גיליון3!$T$13:$T$27,0),MATCH('דיווח פרטני'!C3039,גיליון3!$U$12:$X$12,0)))</f>
        <v xml:space="preserve"> </v>
      </c>
      <c r="I3039" s="866"/>
      <c r="J3039" s="866"/>
      <c r="K3039" s="905"/>
    </row>
    <row r="3040" spans="1:11" ht="19" thickBot="1" x14ac:dyDescent="0.5">
      <c r="A3040" s="866"/>
      <c r="B3040" s="866"/>
      <c r="C3040" s="866"/>
      <c r="D3040" s="866"/>
      <c r="E3040" s="867"/>
      <c r="F3040" s="866"/>
      <c r="G3040" s="866"/>
      <c r="H3040" s="870" t="str">
        <f t="array" ref="H3040">IF(ISERROR(INDEX(גיליון3!$U$13:$X$27,MATCH('דיווח פרטני'!G3040,גיליון3!$T$13:$T$27,0),MATCH('דיווח פרטני'!C3040,גיליון3!$U$12:$X$12,0)))," ", INDEX(גיליון3!$U$13:$X$27,MATCH('דיווח פרטני'!G3040,גיליון3!$T$13:$T$27,0),MATCH('דיווח פרטני'!C3040,גיליון3!$U$12:$X$12,0)))</f>
        <v xml:space="preserve"> </v>
      </c>
      <c r="I3040" s="866"/>
      <c r="J3040" s="866"/>
      <c r="K3040" s="905"/>
    </row>
    <row r="3041" spans="1:11" ht="19" thickBot="1" x14ac:dyDescent="0.5">
      <c r="A3041" s="866"/>
      <c r="B3041" s="866"/>
      <c r="C3041" s="866"/>
      <c r="D3041" s="866"/>
      <c r="E3041" s="867"/>
      <c r="F3041" s="866"/>
      <c r="G3041" s="866"/>
      <c r="H3041" s="870" t="str">
        <f t="array" ref="H3041">IF(ISERROR(INDEX(גיליון3!$U$13:$X$27,MATCH('דיווח פרטני'!G3041,גיליון3!$T$13:$T$27,0),MATCH('דיווח פרטני'!C3041,גיליון3!$U$12:$X$12,0)))," ", INDEX(גיליון3!$U$13:$X$27,MATCH('דיווח פרטני'!G3041,גיליון3!$T$13:$T$27,0),MATCH('דיווח פרטני'!C3041,גיליון3!$U$12:$X$12,0)))</f>
        <v xml:space="preserve"> </v>
      </c>
      <c r="I3041" s="866"/>
      <c r="J3041" s="866"/>
      <c r="K3041" s="905"/>
    </row>
    <row r="3042" spans="1:11" ht="19" thickBot="1" x14ac:dyDescent="0.5">
      <c r="A3042" s="866"/>
      <c r="B3042" s="866"/>
      <c r="C3042" s="866"/>
      <c r="D3042" s="866"/>
      <c r="E3042" s="867"/>
      <c r="F3042" s="866"/>
      <c r="G3042" s="866"/>
      <c r="H3042" s="870" t="str">
        <f t="array" ref="H3042">IF(ISERROR(INDEX(גיליון3!$U$13:$X$27,MATCH('דיווח פרטני'!G3042,גיליון3!$T$13:$T$27,0),MATCH('דיווח פרטני'!C3042,גיליון3!$U$12:$X$12,0)))," ", INDEX(גיליון3!$U$13:$X$27,MATCH('דיווח פרטני'!G3042,גיליון3!$T$13:$T$27,0),MATCH('דיווח פרטני'!C3042,גיליון3!$U$12:$X$12,0)))</f>
        <v xml:space="preserve"> </v>
      </c>
      <c r="I3042" s="866"/>
      <c r="J3042" s="866"/>
      <c r="K3042" s="905"/>
    </row>
    <row r="3043" spans="1:11" ht="19" thickBot="1" x14ac:dyDescent="0.5">
      <c r="A3043" s="866"/>
      <c r="B3043" s="866"/>
      <c r="C3043" s="866"/>
      <c r="D3043" s="866"/>
      <c r="E3043" s="867"/>
      <c r="F3043" s="866"/>
      <c r="G3043" s="866"/>
      <c r="H3043" s="870" t="str">
        <f t="array" ref="H3043">IF(ISERROR(INDEX(גיליון3!$U$13:$X$27,MATCH('דיווח פרטני'!G3043,גיליון3!$T$13:$T$27,0),MATCH('דיווח פרטני'!C3043,גיליון3!$U$12:$X$12,0)))," ", INDEX(גיליון3!$U$13:$X$27,MATCH('דיווח פרטני'!G3043,גיליון3!$T$13:$T$27,0),MATCH('דיווח פרטני'!C3043,גיליון3!$U$12:$X$12,0)))</f>
        <v xml:space="preserve"> </v>
      </c>
      <c r="I3043" s="866"/>
      <c r="J3043" s="866"/>
      <c r="K3043" s="905"/>
    </row>
    <row r="3044" spans="1:11" ht="19" thickBot="1" x14ac:dyDescent="0.5">
      <c r="A3044" s="866"/>
      <c r="B3044" s="866"/>
      <c r="C3044" s="866"/>
      <c r="D3044" s="866"/>
      <c r="E3044" s="867"/>
      <c r="F3044" s="866"/>
      <c r="G3044" s="866"/>
      <c r="H3044" s="870" t="str">
        <f t="array" ref="H3044">IF(ISERROR(INDEX(גיליון3!$U$13:$X$27,MATCH('דיווח פרטני'!G3044,גיליון3!$T$13:$T$27,0),MATCH('דיווח פרטני'!C3044,גיליון3!$U$12:$X$12,0)))," ", INDEX(גיליון3!$U$13:$X$27,MATCH('דיווח פרטני'!G3044,גיליון3!$T$13:$T$27,0),MATCH('דיווח פרטני'!C3044,גיליון3!$U$12:$X$12,0)))</f>
        <v xml:space="preserve"> </v>
      </c>
      <c r="I3044" s="866"/>
      <c r="J3044" s="866"/>
      <c r="K3044" s="905"/>
    </row>
    <row r="3045" spans="1:11" ht="19" thickBot="1" x14ac:dyDescent="0.5">
      <c r="A3045" s="866"/>
      <c r="B3045" s="866"/>
      <c r="C3045" s="866"/>
      <c r="D3045" s="866"/>
      <c r="E3045" s="867"/>
      <c r="F3045" s="866"/>
      <c r="G3045" s="866"/>
      <c r="H3045" s="870" t="str">
        <f t="array" ref="H3045">IF(ISERROR(INDEX(גיליון3!$U$13:$X$27,MATCH('דיווח פרטני'!G3045,גיליון3!$T$13:$T$27,0),MATCH('דיווח פרטני'!C3045,גיליון3!$U$12:$X$12,0)))," ", INDEX(גיליון3!$U$13:$X$27,MATCH('דיווח פרטני'!G3045,גיליון3!$T$13:$T$27,0),MATCH('דיווח פרטני'!C3045,גיליון3!$U$12:$X$12,0)))</f>
        <v xml:space="preserve"> </v>
      </c>
      <c r="I3045" s="866"/>
      <c r="J3045" s="866"/>
      <c r="K3045" s="905"/>
    </row>
    <row r="3046" spans="1:11" ht="19" thickBot="1" x14ac:dyDescent="0.5">
      <c r="A3046" s="866"/>
      <c r="B3046" s="866"/>
      <c r="C3046" s="866"/>
      <c r="D3046" s="866"/>
      <c r="E3046" s="867"/>
      <c r="F3046" s="866"/>
      <c r="G3046" s="866"/>
      <c r="H3046" s="870" t="str">
        <f t="array" ref="H3046">IF(ISERROR(INDEX(גיליון3!$U$13:$X$27,MATCH('דיווח פרטני'!G3046,גיליון3!$T$13:$T$27,0),MATCH('דיווח פרטני'!C3046,גיליון3!$U$12:$X$12,0)))," ", INDEX(גיליון3!$U$13:$X$27,MATCH('דיווח פרטני'!G3046,גיליון3!$T$13:$T$27,0),MATCH('דיווח פרטני'!C3046,גיליון3!$U$12:$X$12,0)))</f>
        <v xml:space="preserve"> </v>
      </c>
      <c r="I3046" s="866"/>
      <c r="J3046" s="866"/>
      <c r="K3046" s="905"/>
    </row>
    <row r="3047" spans="1:11" ht="19" thickBot="1" x14ac:dyDescent="0.5">
      <c r="A3047" s="866"/>
      <c r="B3047" s="866"/>
      <c r="C3047" s="866"/>
      <c r="D3047" s="866"/>
      <c r="E3047" s="867"/>
      <c r="F3047" s="866"/>
      <c r="G3047" s="866"/>
      <c r="H3047" s="870" t="str">
        <f t="array" ref="H3047">IF(ISERROR(INDEX(גיליון3!$U$13:$X$27,MATCH('דיווח פרטני'!G3047,גיליון3!$T$13:$T$27,0),MATCH('דיווח פרטני'!C3047,גיליון3!$U$12:$X$12,0)))," ", INDEX(גיליון3!$U$13:$X$27,MATCH('דיווח פרטני'!G3047,גיליון3!$T$13:$T$27,0),MATCH('דיווח פרטני'!C3047,גיליון3!$U$12:$X$12,0)))</f>
        <v xml:space="preserve"> </v>
      </c>
      <c r="I3047" s="866"/>
      <c r="J3047" s="866"/>
      <c r="K3047" s="905"/>
    </row>
    <row r="3048" spans="1:11" ht="19" thickBot="1" x14ac:dyDescent="0.5">
      <c r="A3048" s="866"/>
      <c r="B3048" s="866"/>
      <c r="C3048" s="866"/>
      <c r="D3048" s="866"/>
      <c r="E3048" s="867"/>
      <c r="F3048" s="866"/>
      <c r="G3048" s="866"/>
      <c r="H3048" s="870" t="str">
        <f t="array" ref="H3048">IF(ISERROR(INDEX(גיליון3!$U$13:$X$27,MATCH('דיווח פרטני'!G3048,גיליון3!$T$13:$T$27,0),MATCH('דיווח פרטני'!C3048,גיליון3!$U$12:$X$12,0)))," ", INDEX(גיליון3!$U$13:$X$27,MATCH('דיווח פרטני'!G3048,גיליון3!$T$13:$T$27,0),MATCH('דיווח פרטני'!C3048,גיליון3!$U$12:$X$12,0)))</f>
        <v xml:space="preserve"> </v>
      </c>
      <c r="I3048" s="866"/>
      <c r="J3048" s="866"/>
      <c r="K3048" s="905"/>
    </row>
    <row r="3049" spans="1:11" ht="19" thickBot="1" x14ac:dyDescent="0.5">
      <c r="A3049" s="866"/>
      <c r="B3049" s="866"/>
      <c r="C3049" s="866"/>
      <c r="D3049" s="866"/>
      <c r="E3049" s="867"/>
      <c r="F3049" s="866"/>
      <c r="G3049" s="866"/>
      <c r="H3049" s="870" t="str">
        <f t="array" ref="H3049">IF(ISERROR(INDEX(גיליון3!$U$13:$X$27,MATCH('דיווח פרטני'!G3049,גיליון3!$T$13:$T$27,0),MATCH('דיווח פרטני'!C3049,גיליון3!$U$12:$X$12,0)))," ", INDEX(גיליון3!$U$13:$X$27,MATCH('דיווח פרטני'!G3049,גיליון3!$T$13:$T$27,0),MATCH('דיווח פרטני'!C3049,גיליון3!$U$12:$X$12,0)))</f>
        <v xml:space="preserve"> </v>
      </c>
      <c r="I3049" s="866"/>
      <c r="J3049" s="866"/>
      <c r="K3049" s="905"/>
    </row>
    <row r="3050" spans="1:11" ht="19" thickBot="1" x14ac:dyDescent="0.5">
      <c r="A3050" s="866"/>
      <c r="B3050" s="866"/>
      <c r="C3050" s="866"/>
      <c r="D3050" s="866"/>
      <c r="E3050" s="867"/>
      <c r="F3050" s="866"/>
      <c r="G3050" s="866"/>
      <c r="H3050" s="870" t="str">
        <f t="array" ref="H3050">IF(ISERROR(INDEX(גיליון3!$U$13:$X$27,MATCH('דיווח פרטני'!G3050,גיליון3!$T$13:$T$27,0),MATCH('דיווח פרטני'!C3050,גיליון3!$U$12:$X$12,0)))," ", INDEX(גיליון3!$U$13:$X$27,MATCH('דיווח פרטני'!G3050,גיליון3!$T$13:$T$27,0),MATCH('דיווח פרטני'!C3050,גיליון3!$U$12:$X$12,0)))</f>
        <v xml:space="preserve"> </v>
      </c>
      <c r="I3050" s="866"/>
      <c r="J3050" s="866"/>
      <c r="K3050" s="905"/>
    </row>
    <row r="3051" spans="1:11" ht="19" thickBot="1" x14ac:dyDescent="0.5">
      <c r="A3051" s="866"/>
      <c r="B3051" s="866"/>
      <c r="C3051" s="866"/>
      <c r="D3051" s="866"/>
      <c r="E3051" s="867"/>
      <c r="F3051" s="866"/>
      <c r="G3051" s="866"/>
      <c r="H3051" s="870" t="str">
        <f t="array" ref="H3051">IF(ISERROR(INDEX(גיליון3!$U$13:$X$27,MATCH('דיווח פרטני'!G3051,גיליון3!$T$13:$T$27,0),MATCH('דיווח פרטני'!C3051,גיליון3!$U$12:$X$12,0)))," ", INDEX(גיליון3!$U$13:$X$27,MATCH('דיווח פרטני'!G3051,גיליון3!$T$13:$T$27,0),MATCH('דיווח פרטני'!C3051,גיליון3!$U$12:$X$12,0)))</f>
        <v xml:space="preserve"> </v>
      </c>
      <c r="I3051" s="866"/>
      <c r="J3051" s="866"/>
      <c r="K3051" s="905"/>
    </row>
    <row r="3052" spans="1:11" ht="19" thickBot="1" x14ac:dyDescent="0.5">
      <c r="A3052" s="866"/>
      <c r="B3052" s="866"/>
      <c r="C3052" s="866"/>
      <c r="D3052" s="866"/>
      <c r="E3052" s="867"/>
      <c r="F3052" s="866"/>
      <c r="G3052" s="866"/>
      <c r="H3052" s="870" t="str">
        <f t="array" ref="H3052">IF(ISERROR(INDEX(גיליון3!$U$13:$X$27,MATCH('דיווח פרטני'!G3052,גיליון3!$T$13:$T$27,0),MATCH('דיווח פרטני'!C3052,גיליון3!$U$12:$X$12,0)))," ", INDEX(גיליון3!$U$13:$X$27,MATCH('דיווח פרטני'!G3052,גיליון3!$T$13:$T$27,0),MATCH('דיווח פרטני'!C3052,גיליון3!$U$12:$X$12,0)))</f>
        <v xml:space="preserve"> </v>
      </c>
      <c r="I3052" s="866"/>
      <c r="J3052" s="866"/>
      <c r="K3052" s="905"/>
    </row>
    <row r="3053" spans="1:11" ht="19" thickBot="1" x14ac:dyDescent="0.5">
      <c r="A3053" s="866"/>
      <c r="B3053" s="866"/>
      <c r="C3053" s="866"/>
      <c r="D3053" s="866"/>
      <c r="E3053" s="867"/>
      <c r="F3053" s="866"/>
      <c r="G3053" s="866"/>
      <c r="H3053" s="870" t="str">
        <f t="array" ref="H3053">IF(ISERROR(INDEX(גיליון3!$U$13:$X$27,MATCH('דיווח פרטני'!G3053,גיליון3!$T$13:$T$27,0),MATCH('דיווח פרטני'!C3053,גיליון3!$U$12:$X$12,0)))," ", INDEX(גיליון3!$U$13:$X$27,MATCH('דיווח פרטני'!G3053,גיליון3!$T$13:$T$27,0),MATCH('דיווח פרטני'!C3053,גיליון3!$U$12:$X$12,0)))</f>
        <v xml:space="preserve"> </v>
      </c>
      <c r="I3053" s="866"/>
      <c r="J3053" s="866"/>
      <c r="K3053" s="905"/>
    </row>
    <row r="3054" spans="1:11" ht="19" thickBot="1" x14ac:dyDescent="0.5">
      <c r="A3054" s="866"/>
      <c r="B3054" s="866"/>
      <c r="C3054" s="866"/>
      <c r="D3054" s="866"/>
      <c r="E3054" s="867"/>
      <c r="F3054" s="866"/>
      <c r="G3054" s="866"/>
      <c r="H3054" s="870" t="str">
        <f t="array" ref="H3054">IF(ISERROR(INDEX(גיליון3!$U$13:$X$27,MATCH('דיווח פרטני'!G3054,גיליון3!$T$13:$T$27,0),MATCH('דיווח פרטני'!C3054,גיליון3!$U$12:$X$12,0)))," ", INDEX(גיליון3!$U$13:$X$27,MATCH('דיווח פרטני'!G3054,גיליון3!$T$13:$T$27,0),MATCH('דיווח פרטני'!C3054,גיליון3!$U$12:$X$12,0)))</f>
        <v xml:space="preserve"> </v>
      </c>
      <c r="I3054" s="866"/>
      <c r="J3054" s="866"/>
      <c r="K3054" s="905"/>
    </row>
    <row r="3055" spans="1:11" ht="19" thickBot="1" x14ac:dyDescent="0.5">
      <c r="A3055" s="866"/>
      <c r="B3055" s="866"/>
      <c r="C3055" s="866"/>
      <c r="D3055" s="866"/>
      <c r="E3055" s="867"/>
      <c r="F3055" s="866"/>
      <c r="G3055" s="866"/>
      <c r="H3055" s="870" t="str">
        <f t="array" ref="H3055">IF(ISERROR(INDEX(גיליון3!$U$13:$X$27,MATCH('דיווח פרטני'!G3055,גיליון3!$T$13:$T$27,0),MATCH('דיווח פרטני'!C3055,גיליון3!$U$12:$X$12,0)))," ", INDEX(גיליון3!$U$13:$X$27,MATCH('דיווח פרטני'!G3055,גיליון3!$T$13:$T$27,0),MATCH('דיווח פרטני'!C3055,גיליון3!$U$12:$X$12,0)))</f>
        <v xml:space="preserve"> </v>
      </c>
      <c r="I3055" s="866"/>
      <c r="J3055" s="866"/>
      <c r="K3055" s="905"/>
    </row>
    <row r="3056" spans="1:11" ht="19" thickBot="1" x14ac:dyDescent="0.5">
      <c r="A3056" s="866"/>
      <c r="B3056" s="866"/>
      <c r="C3056" s="866"/>
      <c r="D3056" s="866"/>
      <c r="E3056" s="867"/>
      <c r="F3056" s="866"/>
      <c r="G3056" s="866"/>
      <c r="H3056" s="870" t="str">
        <f t="array" ref="H3056">IF(ISERROR(INDEX(גיליון3!$U$13:$X$27,MATCH('דיווח פרטני'!G3056,גיליון3!$T$13:$T$27,0),MATCH('דיווח פרטני'!C3056,גיליון3!$U$12:$X$12,0)))," ", INDEX(גיליון3!$U$13:$X$27,MATCH('דיווח פרטני'!G3056,גיליון3!$T$13:$T$27,0),MATCH('דיווח פרטני'!C3056,גיליון3!$U$12:$X$12,0)))</f>
        <v xml:space="preserve"> </v>
      </c>
      <c r="I3056" s="866"/>
      <c r="J3056" s="866"/>
      <c r="K3056" s="905"/>
    </row>
    <row r="3057" spans="1:11" ht="19" thickBot="1" x14ac:dyDescent="0.5">
      <c r="A3057" s="866"/>
      <c r="B3057" s="866"/>
      <c r="C3057" s="866"/>
      <c r="D3057" s="866"/>
      <c r="E3057" s="867"/>
      <c r="F3057" s="866"/>
      <c r="G3057" s="866"/>
      <c r="H3057" s="870" t="str">
        <f t="array" ref="H3057">IF(ISERROR(INDEX(גיליון3!$U$13:$X$27,MATCH('דיווח פרטני'!G3057,גיליון3!$T$13:$T$27,0),MATCH('דיווח פרטני'!C3057,גיליון3!$U$12:$X$12,0)))," ", INDEX(גיליון3!$U$13:$X$27,MATCH('דיווח פרטני'!G3057,גיליון3!$T$13:$T$27,0),MATCH('דיווח פרטני'!C3057,גיליון3!$U$12:$X$12,0)))</f>
        <v xml:space="preserve"> </v>
      </c>
      <c r="I3057" s="866"/>
      <c r="J3057" s="866"/>
      <c r="K3057" s="905"/>
    </row>
    <row r="3058" spans="1:11" ht="19" thickBot="1" x14ac:dyDescent="0.5">
      <c r="A3058" s="866"/>
      <c r="B3058" s="866"/>
      <c r="C3058" s="866"/>
      <c r="D3058" s="866"/>
      <c r="E3058" s="867"/>
      <c r="F3058" s="866"/>
      <c r="G3058" s="866"/>
      <c r="H3058" s="870" t="str">
        <f t="array" ref="H3058">IF(ISERROR(INDEX(גיליון3!$U$13:$X$27,MATCH('דיווח פרטני'!G3058,גיליון3!$T$13:$T$27,0),MATCH('דיווח פרטני'!C3058,גיליון3!$U$12:$X$12,0)))," ", INDEX(גיליון3!$U$13:$X$27,MATCH('דיווח פרטני'!G3058,גיליון3!$T$13:$T$27,0),MATCH('דיווח פרטני'!C3058,גיליון3!$U$12:$X$12,0)))</f>
        <v xml:space="preserve"> </v>
      </c>
      <c r="I3058" s="866"/>
      <c r="J3058" s="866"/>
      <c r="K3058" s="905"/>
    </row>
    <row r="3059" spans="1:11" ht="19" thickBot="1" x14ac:dyDescent="0.5">
      <c r="A3059" s="866"/>
      <c r="B3059" s="866"/>
      <c r="C3059" s="866"/>
      <c r="D3059" s="866"/>
      <c r="E3059" s="867"/>
      <c r="F3059" s="866"/>
      <c r="G3059" s="866"/>
      <c r="H3059" s="870" t="str">
        <f t="array" ref="H3059">IF(ISERROR(INDEX(גיליון3!$U$13:$X$27,MATCH('דיווח פרטני'!G3059,גיליון3!$T$13:$T$27,0),MATCH('דיווח פרטני'!C3059,גיליון3!$U$12:$X$12,0)))," ", INDEX(גיליון3!$U$13:$X$27,MATCH('דיווח פרטני'!G3059,גיליון3!$T$13:$T$27,0),MATCH('דיווח פרטני'!C3059,גיליון3!$U$12:$X$12,0)))</f>
        <v xml:space="preserve"> </v>
      </c>
      <c r="I3059" s="866"/>
      <c r="J3059" s="866"/>
      <c r="K3059" s="905"/>
    </row>
    <row r="3060" spans="1:11" ht="19" thickBot="1" x14ac:dyDescent="0.5">
      <c r="A3060" s="866"/>
      <c r="B3060" s="866"/>
      <c r="C3060" s="866"/>
      <c r="D3060" s="866"/>
      <c r="E3060" s="867"/>
      <c r="F3060" s="866"/>
      <c r="G3060" s="866"/>
      <c r="H3060" s="870" t="str">
        <f t="array" ref="H3060">IF(ISERROR(INDEX(גיליון3!$U$13:$X$27,MATCH('דיווח פרטני'!G3060,גיליון3!$T$13:$T$27,0),MATCH('דיווח פרטני'!C3060,גיליון3!$U$12:$X$12,0)))," ", INDEX(גיליון3!$U$13:$X$27,MATCH('דיווח פרטני'!G3060,גיליון3!$T$13:$T$27,0),MATCH('דיווח פרטני'!C3060,גיליון3!$U$12:$X$12,0)))</f>
        <v xml:space="preserve"> </v>
      </c>
      <c r="I3060" s="866"/>
      <c r="J3060" s="866"/>
      <c r="K3060" s="905"/>
    </row>
    <row r="3061" spans="1:11" ht="19" thickBot="1" x14ac:dyDescent="0.5">
      <c r="A3061" s="866"/>
      <c r="B3061" s="866"/>
      <c r="C3061" s="866"/>
      <c r="D3061" s="866"/>
      <c r="E3061" s="867"/>
      <c r="F3061" s="866"/>
      <c r="G3061" s="866"/>
      <c r="H3061" s="870" t="str">
        <f t="array" ref="H3061">IF(ISERROR(INDEX(גיליון3!$U$13:$X$27,MATCH('דיווח פרטני'!G3061,גיליון3!$T$13:$T$27,0),MATCH('דיווח פרטני'!C3061,גיליון3!$U$12:$X$12,0)))," ", INDEX(גיליון3!$U$13:$X$27,MATCH('דיווח פרטני'!G3061,גיליון3!$T$13:$T$27,0),MATCH('דיווח פרטני'!C3061,גיליון3!$U$12:$X$12,0)))</f>
        <v xml:space="preserve"> </v>
      </c>
      <c r="I3061" s="866"/>
      <c r="J3061" s="866"/>
      <c r="K3061" s="905"/>
    </row>
    <row r="3062" spans="1:11" ht="19" thickBot="1" x14ac:dyDescent="0.5">
      <c r="A3062" s="866"/>
      <c r="B3062" s="866"/>
      <c r="C3062" s="866"/>
      <c r="D3062" s="866"/>
      <c r="E3062" s="867"/>
      <c r="F3062" s="866"/>
      <c r="G3062" s="866"/>
      <c r="H3062" s="870" t="str">
        <f t="array" ref="H3062">IF(ISERROR(INDEX(גיליון3!$U$13:$X$27,MATCH('דיווח פרטני'!G3062,גיליון3!$T$13:$T$27,0),MATCH('דיווח פרטני'!C3062,גיליון3!$U$12:$X$12,0)))," ", INDEX(גיליון3!$U$13:$X$27,MATCH('דיווח פרטני'!G3062,גיליון3!$T$13:$T$27,0),MATCH('דיווח פרטני'!C3062,גיליון3!$U$12:$X$12,0)))</f>
        <v xml:space="preserve"> </v>
      </c>
      <c r="I3062" s="866"/>
      <c r="J3062" s="866"/>
      <c r="K3062" s="905"/>
    </row>
    <row r="3063" spans="1:11" ht="19" thickBot="1" x14ac:dyDescent="0.5">
      <c r="A3063" s="866"/>
      <c r="B3063" s="866"/>
      <c r="C3063" s="866"/>
      <c r="D3063" s="866"/>
      <c r="E3063" s="867"/>
      <c r="F3063" s="866"/>
      <c r="G3063" s="866"/>
      <c r="H3063" s="870" t="str">
        <f t="array" ref="H3063">IF(ISERROR(INDEX(גיליון3!$U$13:$X$27,MATCH('דיווח פרטני'!G3063,גיליון3!$T$13:$T$27,0),MATCH('דיווח פרטני'!C3063,גיליון3!$U$12:$X$12,0)))," ", INDEX(גיליון3!$U$13:$X$27,MATCH('דיווח פרטני'!G3063,גיליון3!$T$13:$T$27,0),MATCH('דיווח פרטני'!C3063,גיליון3!$U$12:$X$12,0)))</f>
        <v xml:space="preserve"> </v>
      </c>
      <c r="I3063" s="866"/>
      <c r="J3063" s="866"/>
      <c r="K3063" s="905"/>
    </row>
    <row r="3064" spans="1:11" ht="19" thickBot="1" x14ac:dyDescent="0.5">
      <c r="A3064" s="866"/>
      <c r="B3064" s="866"/>
      <c r="C3064" s="866"/>
      <c r="D3064" s="866"/>
      <c r="E3064" s="867"/>
      <c r="F3064" s="866"/>
      <c r="G3064" s="866"/>
      <c r="H3064" s="870" t="str">
        <f t="array" ref="H3064">IF(ISERROR(INDEX(גיליון3!$U$13:$X$27,MATCH('דיווח פרטני'!G3064,גיליון3!$T$13:$T$27,0),MATCH('דיווח פרטני'!C3064,גיליון3!$U$12:$X$12,0)))," ", INDEX(גיליון3!$U$13:$X$27,MATCH('דיווח פרטני'!G3064,גיליון3!$T$13:$T$27,0),MATCH('דיווח פרטני'!C3064,גיליון3!$U$12:$X$12,0)))</f>
        <v xml:space="preserve"> </v>
      </c>
      <c r="I3064" s="866"/>
      <c r="J3064" s="866"/>
      <c r="K3064" s="905"/>
    </row>
    <row r="3065" spans="1:11" ht="19" thickBot="1" x14ac:dyDescent="0.5">
      <c r="A3065" s="866"/>
      <c r="B3065" s="866"/>
      <c r="C3065" s="866"/>
      <c r="D3065" s="866"/>
      <c r="E3065" s="867"/>
      <c r="F3065" s="866"/>
      <c r="G3065" s="866"/>
      <c r="H3065" s="870" t="str">
        <f t="array" ref="H3065">IF(ISERROR(INDEX(גיליון3!$U$13:$X$27,MATCH('דיווח פרטני'!G3065,גיליון3!$T$13:$T$27,0),MATCH('דיווח פרטני'!C3065,גיליון3!$U$12:$X$12,0)))," ", INDEX(גיליון3!$U$13:$X$27,MATCH('דיווח פרטני'!G3065,גיליון3!$T$13:$T$27,0),MATCH('דיווח פרטני'!C3065,גיליון3!$U$12:$X$12,0)))</f>
        <v xml:space="preserve"> </v>
      </c>
      <c r="I3065" s="866"/>
      <c r="J3065" s="866"/>
      <c r="K3065" s="905"/>
    </row>
    <row r="3066" spans="1:11" ht="19" thickBot="1" x14ac:dyDescent="0.5">
      <c r="A3066" s="866"/>
      <c r="B3066" s="866"/>
      <c r="C3066" s="866"/>
      <c r="D3066" s="866"/>
      <c r="E3066" s="867"/>
      <c r="F3066" s="866"/>
      <c r="G3066" s="866"/>
      <c r="H3066" s="870" t="str">
        <f t="array" ref="H3066">IF(ISERROR(INDEX(גיליון3!$U$13:$X$27,MATCH('דיווח פרטני'!G3066,גיליון3!$T$13:$T$27,0),MATCH('דיווח פרטני'!C3066,גיליון3!$U$12:$X$12,0)))," ", INDEX(גיליון3!$U$13:$X$27,MATCH('דיווח פרטני'!G3066,גיליון3!$T$13:$T$27,0),MATCH('דיווח פרטני'!C3066,גיליון3!$U$12:$X$12,0)))</f>
        <v xml:space="preserve"> </v>
      </c>
      <c r="I3066" s="866"/>
      <c r="J3066" s="866"/>
      <c r="K3066" s="905"/>
    </row>
    <row r="3067" spans="1:11" ht="19" thickBot="1" x14ac:dyDescent="0.5">
      <c r="A3067" s="866"/>
      <c r="B3067" s="866"/>
      <c r="C3067" s="866"/>
      <c r="D3067" s="866"/>
      <c r="E3067" s="867"/>
      <c r="F3067" s="866"/>
      <c r="G3067" s="866"/>
      <c r="H3067" s="870" t="str">
        <f t="array" ref="H3067">IF(ISERROR(INDEX(גיליון3!$U$13:$X$27,MATCH('דיווח פרטני'!G3067,גיליון3!$T$13:$T$27,0),MATCH('דיווח פרטני'!C3067,גיליון3!$U$12:$X$12,0)))," ", INDEX(גיליון3!$U$13:$X$27,MATCH('דיווח פרטני'!G3067,גיליון3!$T$13:$T$27,0),MATCH('דיווח פרטני'!C3067,גיליון3!$U$12:$X$12,0)))</f>
        <v xml:space="preserve"> </v>
      </c>
      <c r="I3067" s="866"/>
      <c r="J3067" s="866"/>
      <c r="K3067" s="905"/>
    </row>
    <row r="3068" spans="1:11" ht="19" thickBot="1" x14ac:dyDescent="0.5">
      <c r="A3068" s="866"/>
      <c r="B3068" s="866"/>
      <c r="C3068" s="866"/>
      <c r="D3068" s="866"/>
      <c r="E3068" s="867"/>
      <c r="F3068" s="866"/>
      <c r="G3068" s="866"/>
      <c r="H3068" s="870" t="str">
        <f t="array" ref="H3068">IF(ISERROR(INDEX(גיליון3!$U$13:$X$27,MATCH('דיווח פרטני'!G3068,גיליון3!$T$13:$T$27,0),MATCH('דיווח פרטני'!C3068,גיליון3!$U$12:$X$12,0)))," ", INDEX(גיליון3!$U$13:$X$27,MATCH('דיווח פרטני'!G3068,גיליון3!$T$13:$T$27,0),MATCH('דיווח פרטני'!C3068,גיליון3!$U$12:$X$12,0)))</f>
        <v xml:space="preserve"> </v>
      </c>
      <c r="I3068" s="866"/>
      <c r="J3068" s="866"/>
      <c r="K3068" s="905"/>
    </row>
    <row r="3069" spans="1:11" ht="19" thickBot="1" x14ac:dyDescent="0.5">
      <c r="A3069" s="866"/>
      <c r="B3069" s="866"/>
      <c r="C3069" s="866"/>
      <c r="D3069" s="866"/>
      <c r="E3069" s="867"/>
      <c r="F3069" s="866"/>
      <c r="G3069" s="866"/>
      <c r="H3069" s="870" t="str">
        <f t="array" ref="H3069">IF(ISERROR(INDEX(גיליון3!$U$13:$X$27,MATCH('דיווח פרטני'!G3069,גיליון3!$T$13:$T$27,0),MATCH('דיווח פרטני'!C3069,גיליון3!$U$12:$X$12,0)))," ", INDEX(גיליון3!$U$13:$X$27,MATCH('דיווח פרטני'!G3069,גיליון3!$T$13:$T$27,0),MATCH('דיווח פרטני'!C3069,גיליון3!$U$12:$X$12,0)))</f>
        <v xml:space="preserve"> </v>
      </c>
      <c r="I3069" s="866"/>
      <c r="J3069" s="866"/>
      <c r="K3069" s="905"/>
    </row>
    <row r="3070" spans="1:11" ht="19" thickBot="1" x14ac:dyDescent="0.5">
      <c r="A3070" s="866"/>
      <c r="B3070" s="866"/>
      <c r="C3070" s="866"/>
      <c r="D3070" s="866"/>
      <c r="E3070" s="867"/>
      <c r="F3070" s="866"/>
      <c r="G3070" s="866"/>
      <c r="H3070" s="870" t="str">
        <f t="array" ref="H3070">IF(ISERROR(INDEX(גיליון3!$U$13:$X$27,MATCH('דיווח פרטני'!G3070,גיליון3!$T$13:$T$27,0),MATCH('דיווח פרטני'!C3070,גיליון3!$U$12:$X$12,0)))," ", INDEX(גיליון3!$U$13:$X$27,MATCH('דיווח פרטני'!G3070,גיליון3!$T$13:$T$27,0),MATCH('דיווח פרטני'!C3070,גיליון3!$U$12:$X$12,0)))</f>
        <v xml:space="preserve"> </v>
      </c>
      <c r="I3070" s="866"/>
      <c r="J3070" s="866"/>
      <c r="K3070" s="905"/>
    </row>
    <row r="3071" spans="1:11" ht="19" thickBot="1" x14ac:dyDescent="0.5">
      <c r="A3071" s="866"/>
      <c r="B3071" s="866"/>
      <c r="C3071" s="866"/>
      <c r="D3071" s="866"/>
      <c r="E3071" s="867"/>
      <c r="F3071" s="866"/>
      <c r="G3071" s="866"/>
      <c r="H3071" s="870" t="str">
        <f t="array" ref="H3071">IF(ISERROR(INDEX(גיליון3!$U$13:$X$27,MATCH('דיווח פרטני'!G3071,גיליון3!$T$13:$T$27,0),MATCH('דיווח פרטני'!C3071,גיליון3!$U$12:$X$12,0)))," ", INDEX(גיליון3!$U$13:$X$27,MATCH('דיווח פרטני'!G3071,גיליון3!$T$13:$T$27,0),MATCH('דיווח פרטני'!C3071,גיליון3!$U$12:$X$12,0)))</f>
        <v xml:space="preserve"> </v>
      </c>
      <c r="I3071" s="866"/>
      <c r="J3071" s="866"/>
      <c r="K3071" s="905"/>
    </row>
    <row r="3072" spans="1:11" ht="19" thickBot="1" x14ac:dyDescent="0.5">
      <c r="A3072" s="866"/>
      <c r="B3072" s="866"/>
      <c r="C3072" s="866"/>
      <c r="D3072" s="866"/>
      <c r="E3072" s="867"/>
      <c r="F3072" s="866"/>
      <c r="G3072" s="866"/>
      <c r="H3072" s="870" t="str">
        <f t="array" ref="H3072">IF(ISERROR(INDEX(גיליון3!$U$13:$X$27,MATCH('דיווח פרטני'!G3072,גיליון3!$T$13:$T$27,0),MATCH('דיווח פרטני'!C3072,גיליון3!$U$12:$X$12,0)))," ", INDEX(גיליון3!$U$13:$X$27,MATCH('דיווח פרטני'!G3072,גיליון3!$T$13:$T$27,0),MATCH('דיווח פרטני'!C3072,גיליון3!$U$12:$X$12,0)))</f>
        <v xml:space="preserve"> </v>
      </c>
      <c r="I3072" s="866"/>
      <c r="J3072" s="866"/>
      <c r="K3072" s="905"/>
    </row>
    <row r="3073" spans="1:11" ht="19" thickBot="1" x14ac:dyDescent="0.5">
      <c r="A3073" s="866"/>
      <c r="B3073" s="866"/>
      <c r="C3073" s="866"/>
      <c r="D3073" s="866"/>
      <c r="E3073" s="867"/>
      <c r="F3073" s="866"/>
      <c r="G3073" s="866"/>
      <c r="H3073" s="870" t="str">
        <f t="array" ref="H3073">IF(ISERROR(INDEX(גיליון3!$U$13:$X$27,MATCH('דיווח פרטני'!G3073,גיליון3!$T$13:$T$27,0),MATCH('דיווח פרטני'!C3073,גיליון3!$U$12:$X$12,0)))," ", INDEX(גיליון3!$U$13:$X$27,MATCH('דיווח פרטני'!G3073,גיליון3!$T$13:$T$27,0),MATCH('דיווח פרטני'!C3073,גיליון3!$U$12:$X$12,0)))</f>
        <v xml:space="preserve"> </v>
      </c>
      <c r="I3073" s="866"/>
      <c r="J3073" s="866"/>
      <c r="K3073" s="905"/>
    </row>
    <row r="3074" spans="1:11" ht="19" thickBot="1" x14ac:dyDescent="0.5">
      <c r="A3074" s="866"/>
      <c r="B3074" s="866"/>
      <c r="C3074" s="866"/>
      <c r="D3074" s="866"/>
      <c r="E3074" s="867"/>
      <c r="F3074" s="866"/>
      <c r="G3074" s="866"/>
      <c r="H3074" s="870" t="str">
        <f t="array" ref="H3074">IF(ISERROR(INDEX(גיליון3!$U$13:$X$27,MATCH('דיווח פרטני'!G3074,גיליון3!$T$13:$T$27,0),MATCH('דיווח פרטני'!C3074,גיליון3!$U$12:$X$12,0)))," ", INDEX(גיליון3!$U$13:$X$27,MATCH('דיווח פרטני'!G3074,גיליון3!$T$13:$T$27,0),MATCH('דיווח פרטני'!C3074,גיליון3!$U$12:$X$12,0)))</f>
        <v xml:space="preserve"> </v>
      </c>
      <c r="I3074" s="866"/>
      <c r="J3074" s="866"/>
      <c r="K3074" s="905"/>
    </row>
    <row r="3075" spans="1:11" ht="19" thickBot="1" x14ac:dyDescent="0.5">
      <c r="A3075" s="866"/>
      <c r="B3075" s="866"/>
      <c r="C3075" s="866"/>
      <c r="D3075" s="866"/>
      <c r="E3075" s="867"/>
      <c r="F3075" s="866"/>
      <c r="G3075" s="866"/>
      <c r="H3075" s="870" t="str">
        <f t="array" ref="H3075">IF(ISERROR(INDEX(גיליון3!$U$13:$X$27,MATCH('דיווח פרטני'!G3075,גיליון3!$T$13:$T$27,0),MATCH('דיווח פרטני'!C3075,גיליון3!$U$12:$X$12,0)))," ", INDEX(גיליון3!$U$13:$X$27,MATCH('דיווח פרטני'!G3075,גיליון3!$T$13:$T$27,0),MATCH('דיווח פרטני'!C3075,גיליון3!$U$12:$X$12,0)))</f>
        <v xml:space="preserve"> </v>
      </c>
      <c r="I3075" s="866"/>
      <c r="J3075" s="866"/>
      <c r="K3075" s="905"/>
    </row>
    <row r="3076" spans="1:11" ht="19" thickBot="1" x14ac:dyDescent="0.5">
      <c r="A3076" s="866"/>
      <c r="B3076" s="866"/>
      <c r="C3076" s="866"/>
      <c r="D3076" s="866"/>
      <c r="E3076" s="867"/>
      <c r="F3076" s="866"/>
      <c r="G3076" s="866"/>
      <c r="H3076" s="870" t="str">
        <f t="array" ref="H3076">IF(ISERROR(INDEX(גיליון3!$U$13:$X$27,MATCH('דיווח פרטני'!G3076,גיליון3!$T$13:$T$27,0),MATCH('דיווח פרטני'!C3076,גיליון3!$U$12:$X$12,0)))," ", INDEX(גיליון3!$U$13:$X$27,MATCH('דיווח פרטני'!G3076,גיליון3!$T$13:$T$27,0),MATCH('דיווח פרטני'!C3076,גיליון3!$U$12:$X$12,0)))</f>
        <v xml:space="preserve"> </v>
      </c>
      <c r="I3076" s="866"/>
      <c r="J3076" s="866"/>
      <c r="K3076" s="905"/>
    </row>
    <row r="3077" spans="1:11" ht="19" thickBot="1" x14ac:dyDescent="0.5">
      <c r="A3077" s="866"/>
      <c r="B3077" s="866"/>
      <c r="C3077" s="866"/>
      <c r="D3077" s="866"/>
      <c r="E3077" s="867"/>
      <c r="F3077" s="866"/>
      <c r="G3077" s="866"/>
      <c r="H3077" s="870" t="str">
        <f t="array" ref="H3077">IF(ISERROR(INDEX(גיליון3!$U$13:$X$27,MATCH('דיווח פרטני'!G3077,גיליון3!$T$13:$T$27,0),MATCH('דיווח פרטני'!C3077,גיליון3!$U$12:$X$12,0)))," ", INDEX(גיליון3!$U$13:$X$27,MATCH('דיווח פרטני'!G3077,גיליון3!$T$13:$T$27,0),MATCH('דיווח פרטני'!C3077,גיליון3!$U$12:$X$12,0)))</f>
        <v xml:space="preserve"> </v>
      </c>
      <c r="I3077" s="866"/>
      <c r="J3077" s="866"/>
      <c r="K3077" s="905"/>
    </row>
    <row r="3078" spans="1:11" ht="19" thickBot="1" x14ac:dyDescent="0.5">
      <c r="A3078" s="866"/>
      <c r="B3078" s="866"/>
      <c r="C3078" s="866"/>
      <c r="D3078" s="866"/>
      <c r="E3078" s="867"/>
      <c r="F3078" s="866"/>
      <c r="G3078" s="866"/>
      <c r="H3078" s="870" t="str">
        <f t="array" ref="H3078">IF(ISERROR(INDEX(גיליון3!$U$13:$X$27,MATCH('דיווח פרטני'!G3078,גיליון3!$T$13:$T$27,0),MATCH('דיווח פרטני'!C3078,גיליון3!$U$12:$X$12,0)))," ", INDEX(גיליון3!$U$13:$X$27,MATCH('דיווח פרטני'!G3078,גיליון3!$T$13:$T$27,0),MATCH('דיווח פרטני'!C3078,גיליון3!$U$12:$X$12,0)))</f>
        <v xml:space="preserve"> </v>
      </c>
      <c r="I3078" s="866"/>
      <c r="J3078" s="866"/>
      <c r="K3078" s="905"/>
    </row>
    <row r="3079" spans="1:11" ht="19" thickBot="1" x14ac:dyDescent="0.5">
      <c r="A3079" s="866"/>
      <c r="B3079" s="866"/>
      <c r="C3079" s="866"/>
      <c r="D3079" s="866"/>
      <c r="E3079" s="867"/>
      <c r="F3079" s="866"/>
      <c r="G3079" s="866"/>
      <c r="H3079" s="870" t="str">
        <f t="array" ref="H3079">IF(ISERROR(INDEX(גיליון3!$U$13:$X$27,MATCH('דיווח פרטני'!G3079,גיליון3!$T$13:$T$27,0),MATCH('דיווח פרטני'!C3079,גיליון3!$U$12:$X$12,0)))," ", INDEX(גיליון3!$U$13:$X$27,MATCH('דיווח פרטני'!G3079,גיליון3!$T$13:$T$27,0),MATCH('דיווח פרטני'!C3079,גיליון3!$U$12:$X$12,0)))</f>
        <v xml:space="preserve"> </v>
      </c>
      <c r="I3079" s="866"/>
      <c r="J3079" s="866"/>
      <c r="K3079" s="905"/>
    </row>
    <row r="3080" spans="1:11" ht="19" thickBot="1" x14ac:dyDescent="0.5">
      <c r="A3080" s="866"/>
      <c r="B3080" s="866"/>
      <c r="C3080" s="866"/>
      <c r="D3080" s="866"/>
      <c r="E3080" s="867"/>
      <c r="F3080" s="866"/>
      <c r="G3080" s="866"/>
      <c r="H3080" s="870" t="str">
        <f t="array" ref="H3080">IF(ISERROR(INDEX(גיליון3!$U$13:$X$27,MATCH('דיווח פרטני'!G3080,גיליון3!$T$13:$T$27,0),MATCH('דיווח פרטני'!C3080,גיליון3!$U$12:$X$12,0)))," ", INDEX(גיליון3!$U$13:$X$27,MATCH('דיווח פרטני'!G3080,גיליון3!$T$13:$T$27,0),MATCH('דיווח פרטני'!C3080,גיליון3!$U$12:$X$12,0)))</f>
        <v xml:space="preserve"> </v>
      </c>
      <c r="I3080" s="866"/>
      <c r="J3080" s="866"/>
      <c r="K3080" s="905"/>
    </row>
    <row r="3081" spans="1:11" ht="19" thickBot="1" x14ac:dyDescent="0.5">
      <c r="A3081" s="866"/>
      <c r="B3081" s="866"/>
      <c r="C3081" s="866"/>
      <c r="D3081" s="866"/>
      <c r="E3081" s="867"/>
      <c r="F3081" s="866"/>
      <c r="G3081" s="866"/>
      <c r="H3081" s="870" t="str">
        <f t="array" ref="H3081">IF(ISERROR(INDEX(גיליון3!$U$13:$X$27,MATCH('דיווח פרטני'!G3081,גיליון3!$T$13:$T$27,0),MATCH('דיווח פרטני'!C3081,גיליון3!$U$12:$X$12,0)))," ", INDEX(גיליון3!$U$13:$X$27,MATCH('דיווח פרטני'!G3081,גיליון3!$T$13:$T$27,0),MATCH('דיווח פרטני'!C3081,גיליון3!$U$12:$X$12,0)))</f>
        <v xml:space="preserve"> </v>
      </c>
      <c r="I3081" s="866"/>
      <c r="J3081" s="866"/>
      <c r="K3081" s="905"/>
    </row>
    <row r="3082" spans="1:11" ht="19" thickBot="1" x14ac:dyDescent="0.5">
      <c r="A3082" s="866"/>
      <c r="B3082" s="866"/>
      <c r="C3082" s="866"/>
      <c r="D3082" s="866"/>
      <c r="E3082" s="867"/>
      <c r="F3082" s="866"/>
      <c r="G3082" s="866"/>
      <c r="H3082" s="870" t="str">
        <f t="array" ref="H3082">IF(ISERROR(INDEX(גיליון3!$U$13:$X$27,MATCH('דיווח פרטני'!G3082,גיליון3!$T$13:$T$27,0),MATCH('דיווח פרטני'!C3082,גיליון3!$U$12:$X$12,0)))," ", INDEX(גיליון3!$U$13:$X$27,MATCH('דיווח פרטני'!G3082,גיליון3!$T$13:$T$27,0),MATCH('דיווח פרטני'!C3082,גיליון3!$U$12:$X$12,0)))</f>
        <v xml:space="preserve"> </v>
      </c>
      <c r="I3082" s="866"/>
      <c r="J3082" s="866"/>
      <c r="K3082" s="905"/>
    </row>
    <row r="3083" spans="1:11" ht="19" thickBot="1" x14ac:dyDescent="0.5">
      <c r="A3083" s="866"/>
      <c r="B3083" s="866"/>
      <c r="C3083" s="866"/>
      <c r="D3083" s="866"/>
      <c r="E3083" s="867"/>
      <c r="F3083" s="866"/>
      <c r="G3083" s="866"/>
      <c r="H3083" s="870" t="str">
        <f t="array" ref="H3083">IF(ISERROR(INDEX(גיליון3!$U$13:$X$27,MATCH('דיווח פרטני'!G3083,גיליון3!$T$13:$T$27,0),MATCH('דיווח פרטני'!C3083,גיליון3!$U$12:$X$12,0)))," ", INDEX(גיליון3!$U$13:$X$27,MATCH('דיווח פרטני'!G3083,גיליון3!$T$13:$T$27,0),MATCH('דיווח פרטני'!C3083,גיליון3!$U$12:$X$12,0)))</f>
        <v xml:space="preserve"> </v>
      </c>
      <c r="I3083" s="866"/>
      <c r="J3083" s="866"/>
      <c r="K3083" s="905"/>
    </row>
    <row r="3084" spans="1:11" ht="19" thickBot="1" x14ac:dyDescent="0.5">
      <c r="A3084" s="866"/>
      <c r="B3084" s="866"/>
      <c r="C3084" s="866"/>
      <c r="D3084" s="866"/>
      <c r="E3084" s="867"/>
      <c r="F3084" s="866"/>
      <c r="G3084" s="866"/>
      <c r="H3084" s="870" t="str">
        <f t="array" ref="H3084">IF(ISERROR(INDEX(גיליון3!$U$13:$X$27,MATCH('דיווח פרטני'!G3084,גיליון3!$T$13:$T$27,0),MATCH('דיווח פרטני'!C3084,גיליון3!$U$12:$X$12,0)))," ", INDEX(גיליון3!$U$13:$X$27,MATCH('דיווח פרטני'!G3084,גיליון3!$T$13:$T$27,0),MATCH('דיווח פרטני'!C3084,גיליון3!$U$12:$X$12,0)))</f>
        <v xml:space="preserve"> </v>
      </c>
      <c r="I3084" s="866"/>
      <c r="J3084" s="866"/>
      <c r="K3084" s="905"/>
    </row>
    <row r="3085" spans="1:11" ht="19" thickBot="1" x14ac:dyDescent="0.5">
      <c r="A3085" s="866"/>
      <c r="B3085" s="866"/>
      <c r="C3085" s="866"/>
      <c r="D3085" s="866"/>
      <c r="E3085" s="867"/>
      <c r="F3085" s="866"/>
      <c r="G3085" s="866"/>
      <c r="H3085" s="870" t="str">
        <f t="array" ref="H3085">IF(ISERROR(INDEX(גיליון3!$U$13:$X$27,MATCH('דיווח פרטני'!G3085,גיליון3!$T$13:$T$27,0),MATCH('דיווח פרטני'!C3085,גיליון3!$U$12:$X$12,0)))," ", INDEX(גיליון3!$U$13:$X$27,MATCH('דיווח פרטני'!G3085,גיליון3!$T$13:$T$27,0),MATCH('דיווח פרטני'!C3085,גיליון3!$U$12:$X$12,0)))</f>
        <v xml:space="preserve"> </v>
      </c>
      <c r="I3085" s="866"/>
      <c r="J3085" s="866"/>
      <c r="K3085" s="905"/>
    </row>
    <row r="3086" spans="1:11" ht="19" thickBot="1" x14ac:dyDescent="0.5">
      <c r="A3086" s="866"/>
      <c r="B3086" s="866"/>
      <c r="C3086" s="866"/>
      <c r="D3086" s="866"/>
      <c r="E3086" s="867"/>
      <c r="F3086" s="866"/>
      <c r="G3086" s="866"/>
      <c r="H3086" s="870" t="str">
        <f t="array" ref="H3086">IF(ISERROR(INDEX(גיליון3!$U$13:$X$27,MATCH('דיווח פרטני'!G3086,גיליון3!$T$13:$T$27,0),MATCH('דיווח פרטני'!C3086,גיליון3!$U$12:$X$12,0)))," ", INDEX(גיליון3!$U$13:$X$27,MATCH('דיווח פרטני'!G3086,גיליון3!$T$13:$T$27,0),MATCH('דיווח פרטני'!C3086,גיליון3!$U$12:$X$12,0)))</f>
        <v xml:space="preserve"> </v>
      </c>
      <c r="I3086" s="866"/>
      <c r="J3086" s="866"/>
      <c r="K3086" s="905"/>
    </row>
    <row r="3087" spans="1:11" ht="19" thickBot="1" x14ac:dyDescent="0.5">
      <c r="A3087" s="866"/>
      <c r="B3087" s="866"/>
      <c r="C3087" s="866"/>
      <c r="D3087" s="866"/>
      <c r="E3087" s="867"/>
      <c r="F3087" s="866"/>
      <c r="G3087" s="866"/>
      <c r="H3087" s="870" t="str">
        <f t="array" ref="H3087">IF(ISERROR(INDEX(גיליון3!$U$13:$X$27,MATCH('דיווח פרטני'!G3087,גיליון3!$T$13:$T$27,0),MATCH('דיווח פרטני'!C3087,גיליון3!$U$12:$X$12,0)))," ", INDEX(גיליון3!$U$13:$X$27,MATCH('דיווח פרטני'!G3087,גיליון3!$T$13:$T$27,0),MATCH('דיווח פרטני'!C3087,גיליון3!$U$12:$X$12,0)))</f>
        <v xml:space="preserve"> </v>
      </c>
      <c r="I3087" s="866"/>
      <c r="J3087" s="866"/>
      <c r="K3087" s="905"/>
    </row>
    <row r="3088" spans="1:11" ht="19" thickBot="1" x14ac:dyDescent="0.5">
      <c r="A3088" s="866"/>
      <c r="B3088" s="866"/>
      <c r="C3088" s="866"/>
      <c r="D3088" s="866"/>
      <c r="E3088" s="867"/>
      <c r="F3088" s="866"/>
      <c r="G3088" s="866"/>
      <c r="H3088" s="870" t="str">
        <f t="array" ref="H3088">IF(ISERROR(INDEX(גיליון3!$U$13:$X$27,MATCH('דיווח פרטני'!G3088,גיליון3!$T$13:$T$27,0),MATCH('דיווח פרטני'!C3088,גיליון3!$U$12:$X$12,0)))," ", INDEX(גיליון3!$U$13:$X$27,MATCH('דיווח פרטני'!G3088,גיליון3!$T$13:$T$27,0),MATCH('דיווח פרטני'!C3088,גיליון3!$U$12:$X$12,0)))</f>
        <v xml:space="preserve"> </v>
      </c>
      <c r="I3088" s="866"/>
      <c r="J3088" s="866"/>
      <c r="K3088" s="905"/>
    </row>
    <row r="3089" spans="1:11" ht="19" thickBot="1" x14ac:dyDescent="0.5">
      <c r="A3089" s="866"/>
      <c r="B3089" s="866"/>
      <c r="C3089" s="866"/>
      <c r="D3089" s="866"/>
      <c r="E3089" s="867"/>
      <c r="F3089" s="866"/>
      <c r="G3089" s="866"/>
      <c r="H3089" s="870" t="str">
        <f t="array" ref="H3089">IF(ISERROR(INDEX(גיליון3!$U$13:$X$27,MATCH('דיווח פרטני'!G3089,גיליון3!$T$13:$T$27,0),MATCH('דיווח פרטני'!C3089,גיליון3!$U$12:$X$12,0)))," ", INDEX(גיליון3!$U$13:$X$27,MATCH('דיווח פרטני'!G3089,גיליון3!$T$13:$T$27,0),MATCH('דיווח פרטני'!C3089,גיליון3!$U$12:$X$12,0)))</f>
        <v xml:space="preserve"> </v>
      </c>
      <c r="I3089" s="866"/>
      <c r="J3089" s="866"/>
      <c r="K3089" s="905"/>
    </row>
    <row r="3090" spans="1:11" ht="19" thickBot="1" x14ac:dyDescent="0.5">
      <c r="A3090" s="866"/>
      <c r="B3090" s="866"/>
      <c r="C3090" s="866"/>
      <c r="D3090" s="866"/>
      <c r="E3090" s="867"/>
      <c r="F3090" s="866"/>
      <c r="G3090" s="866"/>
      <c r="H3090" s="870" t="str">
        <f t="array" ref="H3090">IF(ISERROR(INDEX(גיליון3!$U$13:$X$27,MATCH('דיווח פרטני'!G3090,גיליון3!$T$13:$T$27,0),MATCH('דיווח פרטני'!C3090,גיליון3!$U$12:$X$12,0)))," ", INDEX(גיליון3!$U$13:$X$27,MATCH('דיווח פרטני'!G3090,גיליון3!$T$13:$T$27,0),MATCH('דיווח פרטני'!C3090,גיליון3!$U$12:$X$12,0)))</f>
        <v xml:space="preserve"> </v>
      </c>
      <c r="I3090" s="866"/>
      <c r="J3090" s="866"/>
      <c r="K3090" s="905"/>
    </row>
    <row r="3091" spans="1:11" ht="19" thickBot="1" x14ac:dyDescent="0.5">
      <c r="A3091" s="866"/>
      <c r="B3091" s="866"/>
      <c r="C3091" s="866"/>
      <c r="D3091" s="866"/>
      <c r="E3091" s="867"/>
      <c r="F3091" s="866"/>
      <c r="G3091" s="866"/>
      <c r="H3091" s="870" t="str">
        <f t="array" ref="H3091">IF(ISERROR(INDEX(גיליון3!$U$13:$X$27,MATCH('דיווח פרטני'!G3091,גיליון3!$T$13:$T$27,0),MATCH('דיווח פרטני'!C3091,גיליון3!$U$12:$X$12,0)))," ", INDEX(גיליון3!$U$13:$X$27,MATCH('דיווח פרטני'!G3091,גיליון3!$T$13:$T$27,0),MATCH('דיווח פרטני'!C3091,גיליון3!$U$12:$X$12,0)))</f>
        <v xml:space="preserve"> </v>
      </c>
      <c r="I3091" s="866"/>
      <c r="J3091" s="866"/>
      <c r="K3091" s="905"/>
    </row>
    <row r="3092" spans="1:11" ht="19" thickBot="1" x14ac:dyDescent="0.5">
      <c r="A3092" s="866"/>
      <c r="B3092" s="866"/>
      <c r="C3092" s="866"/>
      <c r="D3092" s="866"/>
      <c r="E3092" s="867"/>
      <c r="F3092" s="866"/>
      <c r="G3092" s="866"/>
      <c r="H3092" s="870" t="str">
        <f t="array" ref="H3092">IF(ISERROR(INDEX(גיליון3!$U$13:$X$27,MATCH('דיווח פרטני'!G3092,גיליון3!$T$13:$T$27,0),MATCH('דיווח פרטני'!C3092,גיליון3!$U$12:$X$12,0)))," ", INDEX(גיליון3!$U$13:$X$27,MATCH('דיווח פרטני'!G3092,גיליון3!$T$13:$T$27,0),MATCH('דיווח פרטני'!C3092,גיליון3!$U$12:$X$12,0)))</f>
        <v xml:space="preserve"> </v>
      </c>
      <c r="I3092" s="866"/>
      <c r="J3092" s="866"/>
      <c r="K3092" s="905"/>
    </row>
    <row r="3093" spans="1:11" ht="19" thickBot="1" x14ac:dyDescent="0.5">
      <c r="A3093" s="866"/>
      <c r="B3093" s="866"/>
      <c r="C3093" s="866"/>
      <c r="D3093" s="866"/>
      <c r="E3093" s="867"/>
      <c r="F3093" s="866"/>
      <c r="G3093" s="866"/>
      <c r="H3093" s="870" t="str">
        <f t="array" ref="H3093">IF(ISERROR(INDEX(גיליון3!$U$13:$X$27,MATCH('דיווח פרטני'!G3093,גיליון3!$T$13:$T$27,0),MATCH('דיווח פרטני'!C3093,גיליון3!$U$12:$X$12,0)))," ", INDEX(גיליון3!$U$13:$X$27,MATCH('דיווח פרטני'!G3093,גיליון3!$T$13:$T$27,0),MATCH('דיווח פרטני'!C3093,גיליון3!$U$12:$X$12,0)))</f>
        <v xml:space="preserve"> </v>
      </c>
      <c r="I3093" s="866"/>
      <c r="J3093" s="866"/>
      <c r="K3093" s="905"/>
    </row>
    <row r="3094" spans="1:11" ht="19" thickBot="1" x14ac:dyDescent="0.5">
      <c r="A3094" s="866"/>
      <c r="B3094" s="866"/>
      <c r="C3094" s="866"/>
      <c r="D3094" s="866"/>
      <c r="E3094" s="867"/>
      <c r="F3094" s="866"/>
      <c r="G3094" s="866"/>
      <c r="H3094" s="870" t="str">
        <f t="array" ref="H3094">IF(ISERROR(INDEX(גיליון3!$U$13:$X$27,MATCH('דיווח פרטני'!G3094,גיליון3!$T$13:$T$27,0),MATCH('דיווח פרטני'!C3094,גיליון3!$U$12:$X$12,0)))," ", INDEX(גיליון3!$U$13:$X$27,MATCH('דיווח פרטני'!G3094,גיליון3!$T$13:$T$27,0),MATCH('דיווח פרטני'!C3094,גיליון3!$U$12:$X$12,0)))</f>
        <v xml:space="preserve"> </v>
      </c>
      <c r="I3094" s="866"/>
      <c r="J3094" s="866"/>
      <c r="K3094" s="905"/>
    </row>
    <row r="3095" spans="1:11" ht="19" thickBot="1" x14ac:dyDescent="0.5">
      <c r="A3095" s="866"/>
      <c r="B3095" s="866"/>
      <c r="C3095" s="866"/>
      <c r="D3095" s="866"/>
      <c r="E3095" s="867"/>
      <c r="F3095" s="866"/>
      <c r="G3095" s="866"/>
      <c r="H3095" s="870" t="str">
        <f t="array" ref="H3095">IF(ISERROR(INDEX(גיליון3!$U$13:$X$27,MATCH('דיווח פרטני'!G3095,גיליון3!$T$13:$T$27,0),MATCH('דיווח פרטני'!C3095,גיליון3!$U$12:$X$12,0)))," ", INDEX(גיליון3!$U$13:$X$27,MATCH('דיווח פרטני'!G3095,גיליון3!$T$13:$T$27,0),MATCH('דיווח פרטני'!C3095,גיליון3!$U$12:$X$12,0)))</f>
        <v xml:space="preserve"> </v>
      </c>
      <c r="I3095" s="866"/>
      <c r="J3095" s="866"/>
      <c r="K3095" s="905"/>
    </row>
    <row r="3096" spans="1:11" ht="19" thickBot="1" x14ac:dyDescent="0.5">
      <c r="A3096" s="866"/>
      <c r="B3096" s="866"/>
      <c r="C3096" s="866"/>
      <c r="D3096" s="866"/>
      <c r="E3096" s="867"/>
      <c r="F3096" s="866"/>
      <c r="G3096" s="866"/>
      <c r="H3096" s="870" t="str">
        <f t="array" ref="H3096">IF(ISERROR(INDEX(גיליון3!$U$13:$X$27,MATCH('דיווח פרטני'!G3096,גיליון3!$T$13:$T$27,0),MATCH('דיווח פרטני'!C3096,גיליון3!$U$12:$X$12,0)))," ", INDEX(גיליון3!$U$13:$X$27,MATCH('דיווח פרטני'!G3096,גיליון3!$T$13:$T$27,0),MATCH('דיווח פרטני'!C3096,גיליון3!$U$12:$X$12,0)))</f>
        <v xml:space="preserve"> </v>
      </c>
      <c r="I3096" s="866"/>
      <c r="J3096" s="866"/>
      <c r="K3096" s="905"/>
    </row>
    <row r="3097" spans="1:11" ht="19" thickBot="1" x14ac:dyDescent="0.5">
      <c r="A3097" s="866"/>
      <c r="B3097" s="866"/>
      <c r="C3097" s="866"/>
      <c r="D3097" s="866"/>
      <c r="E3097" s="867"/>
      <c r="F3097" s="866"/>
      <c r="G3097" s="866"/>
      <c r="H3097" s="870" t="str">
        <f t="array" ref="H3097">IF(ISERROR(INDEX(גיליון3!$U$13:$X$27,MATCH('דיווח פרטני'!G3097,גיליון3!$T$13:$T$27,0),MATCH('דיווח פרטני'!C3097,גיליון3!$U$12:$X$12,0)))," ", INDEX(גיליון3!$U$13:$X$27,MATCH('דיווח פרטני'!G3097,גיליון3!$T$13:$T$27,0),MATCH('דיווח פרטני'!C3097,גיליון3!$U$12:$X$12,0)))</f>
        <v xml:space="preserve"> </v>
      </c>
      <c r="I3097" s="866"/>
      <c r="J3097" s="866"/>
      <c r="K3097" s="905"/>
    </row>
    <row r="3098" spans="1:11" ht="19" thickBot="1" x14ac:dyDescent="0.5">
      <c r="A3098" s="866"/>
      <c r="B3098" s="866"/>
      <c r="C3098" s="866"/>
      <c r="D3098" s="866"/>
      <c r="E3098" s="867"/>
      <c r="F3098" s="866"/>
      <c r="G3098" s="866"/>
      <c r="H3098" s="870" t="str">
        <f t="array" ref="H3098">IF(ISERROR(INDEX(גיליון3!$U$13:$X$27,MATCH('דיווח פרטני'!G3098,גיליון3!$T$13:$T$27,0),MATCH('דיווח פרטני'!C3098,גיליון3!$U$12:$X$12,0)))," ", INDEX(גיליון3!$U$13:$X$27,MATCH('דיווח פרטני'!G3098,גיליון3!$T$13:$T$27,0),MATCH('דיווח פרטני'!C3098,גיליון3!$U$12:$X$12,0)))</f>
        <v xml:space="preserve"> </v>
      </c>
      <c r="I3098" s="866"/>
      <c r="J3098" s="866"/>
      <c r="K3098" s="905"/>
    </row>
    <row r="3099" spans="1:11" ht="19" thickBot="1" x14ac:dyDescent="0.5">
      <c r="A3099" s="866"/>
      <c r="B3099" s="866"/>
      <c r="C3099" s="866"/>
      <c r="D3099" s="866"/>
      <c r="E3099" s="867"/>
      <c r="F3099" s="866"/>
      <c r="G3099" s="866"/>
      <c r="H3099" s="870" t="str">
        <f t="array" ref="H3099">IF(ISERROR(INDEX(גיליון3!$U$13:$X$27,MATCH('דיווח פרטני'!G3099,גיליון3!$T$13:$T$27,0),MATCH('דיווח פרטני'!C3099,גיליון3!$U$12:$X$12,0)))," ", INDEX(גיליון3!$U$13:$X$27,MATCH('דיווח פרטני'!G3099,גיליון3!$T$13:$T$27,0),MATCH('דיווח פרטני'!C3099,גיליון3!$U$12:$X$12,0)))</f>
        <v xml:space="preserve"> </v>
      </c>
      <c r="I3099" s="866"/>
      <c r="J3099" s="866"/>
      <c r="K3099" s="905"/>
    </row>
    <row r="3100" spans="1:11" ht="19" thickBot="1" x14ac:dyDescent="0.5">
      <c r="A3100" s="866"/>
      <c r="B3100" s="866"/>
      <c r="C3100" s="866"/>
      <c r="D3100" s="866"/>
      <c r="E3100" s="867"/>
      <c r="F3100" s="866"/>
      <c r="G3100" s="866"/>
      <c r="H3100" s="870" t="str">
        <f t="array" ref="H3100">IF(ISERROR(INDEX(גיליון3!$U$13:$X$27,MATCH('דיווח פרטני'!G3100,גיליון3!$T$13:$T$27,0),MATCH('דיווח פרטני'!C3100,גיליון3!$U$12:$X$12,0)))," ", INDEX(גיליון3!$U$13:$X$27,MATCH('דיווח פרטני'!G3100,גיליון3!$T$13:$T$27,0),MATCH('דיווח פרטני'!C3100,גיליון3!$U$12:$X$12,0)))</f>
        <v xml:space="preserve"> </v>
      </c>
      <c r="I3100" s="866"/>
      <c r="J3100" s="866"/>
      <c r="K3100" s="905"/>
    </row>
    <row r="3101" spans="1:11" ht="19" thickBot="1" x14ac:dyDescent="0.5">
      <c r="A3101" s="866"/>
      <c r="B3101" s="866"/>
      <c r="C3101" s="866"/>
      <c r="D3101" s="866"/>
      <c r="E3101" s="867"/>
      <c r="F3101" s="866"/>
      <c r="G3101" s="866"/>
      <c r="H3101" s="870" t="str">
        <f t="array" ref="H3101">IF(ISERROR(INDEX(גיליון3!$U$13:$X$27,MATCH('דיווח פרטני'!G3101,גיליון3!$T$13:$T$27,0),MATCH('דיווח פרטני'!C3101,גיליון3!$U$12:$X$12,0)))," ", INDEX(גיליון3!$U$13:$X$27,MATCH('דיווח פרטני'!G3101,גיליון3!$T$13:$T$27,0),MATCH('דיווח פרטני'!C3101,גיליון3!$U$12:$X$12,0)))</f>
        <v xml:space="preserve"> </v>
      </c>
      <c r="I3101" s="866"/>
      <c r="J3101" s="866"/>
      <c r="K3101" s="905"/>
    </row>
    <row r="3102" spans="1:11" ht="19" thickBot="1" x14ac:dyDescent="0.5">
      <c r="A3102" s="866"/>
      <c r="B3102" s="866"/>
      <c r="C3102" s="866"/>
      <c r="D3102" s="866"/>
      <c r="E3102" s="867"/>
      <c r="F3102" s="866"/>
      <c r="G3102" s="866"/>
      <c r="H3102" s="870" t="str">
        <f t="array" ref="H3102">IF(ISERROR(INDEX(גיליון3!$U$13:$X$27,MATCH('דיווח פרטני'!G3102,גיליון3!$T$13:$T$27,0),MATCH('דיווח פרטני'!C3102,גיליון3!$U$12:$X$12,0)))," ", INDEX(גיליון3!$U$13:$X$27,MATCH('דיווח פרטני'!G3102,גיליון3!$T$13:$T$27,0),MATCH('דיווח פרטני'!C3102,גיליון3!$U$12:$X$12,0)))</f>
        <v xml:space="preserve"> </v>
      </c>
      <c r="I3102" s="866"/>
      <c r="J3102" s="866"/>
      <c r="K3102" s="905"/>
    </row>
    <row r="3103" spans="1:11" ht="19" thickBot="1" x14ac:dyDescent="0.5">
      <c r="A3103" s="866"/>
      <c r="B3103" s="866"/>
      <c r="C3103" s="866"/>
      <c r="D3103" s="866"/>
      <c r="E3103" s="867"/>
      <c r="F3103" s="866"/>
      <c r="G3103" s="866"/>
      <c r="H3103" s="870" t="str">
        <f t="array" ref="H3103">IF(ISERROR(INDEX(גיליון3!$U$13:$X$27,MATCH('דיווח פרטני'!G3103,גיליון3!$T$13:$T$27,0),MATCH('דיווח פרטני'!C3103,גיליון3!$U$12:$X$12,0)))," ", INDEX(גיליון3!$U$13:$X$27,MATCH('דיווח פרטני'!G3103,גיליון3!$T$13:$T$27,0),MATCH('דיווח פרטני'!C3103,גיליון3!$U$12:$X$12,0)))</f>
        <v xml:space="preserve"> </v>
      </c>
      <c r="I3103" s="866"/>
      <c r="J3103" s="866"/>
      <c r="K3103" s="905"/>
    </row>
    <row r="3104" spans="1:11" ht="19" thickBot="1" x14ac:dyDescent="0.5">
      <c r="A3104" s="866"/>
      <c r="B3104" s="866"/>
      <c r="C3104" s="866"/>
      <c r="D3104" s="866"/>
      <c r="E3104" s="867"/>
      <c r="F3104" s="866"/>
      <c r="G3104" s="866"/>
      <c r="H3104" s="870" t="str">
        <f t="array" ref="H3104">IF(ISERROR(INDEX(גיליון3!$U$13:$X$27,MATCH('דיווח פרטני'!G3104,גיליון3!$T$13:$T$27,0),MATCH('דיווח פרטני'!C3104,גיליון3!$U$12:$X$12,0)))," ", INDEX(גיליון3!$U$13:$X$27,MATCH('דיווח פרטני'!G3104,גיליון3!$T$13:$T$27,0),MATCH('דיווח פרטני'!C3104,גיליון3!$U$12:$X$12,0)))</f>
        <v xml:space="preserve"> </v>
      </c>
      <c r="I3104" s="866"/>
      <c r="J3104" s="866"/>
      <c r="K3104" s="905"/>
    </row>
    <row r="3105" spans="1:11" ht="19" thickBot="1" x14ac:dyDescent="0.5">
      <c r="A3105" s="866"/>
      <c r="B3105" s="866"/>
      <c r="C3105" s="866"/>
      <c r="D3105" s="866"/>
      <c r="E3105" s="867"/>
      <c r="F3105" s="866"/>
      <c r="G3105" s="866"/>
      <c r="H3105" s="870" t="str">
        <f t="array" ref="H3105">IF(ISERROR(INDEX(גיליון3!$U$13:$X$27,MATCH('דיווח פרטני'!G3105,גיליון3!$T$13:$T$27,0),MATCH('דיווח פרטני'!C3105,גיליון3!$U$12:$X$12,0)))," ", INDEX(גיליון3!$U$13:$X$27,MATCH('דיווח פרטני'!G3105,גיליון3!$T$13:$T$27,0),MATCH('דיווח פרטני'!C3105,גיליון3!$U$12:$X$12,0)))</f>
        <v xml:space="preserve"> </v>
      </c>
      <c r="I3105" s="866"/>
      <c r="J3105" s="866"/>
      <c r="K3105" s="905"/>
    </row>
    <row r="3106" spans="1:11" ht="19" thickBot="1" x14ac:dyDescent="0.5">
      <c r="A3106" s="866"/>
      <c r="B3106" s="866"/>
      <c r="C3106" s="866"/>
      <c r="D3106" s="866"/>
      <c r="E3106" s="867"/>
      <c r="F3106" s="866"/>
      <c r="G3106" s="866"/>
      <c r="H3106" s="870" t="str">
        <f t="array" ref="H3106">IF(ISERROR(INDEX(גיליון3!$U$13:$X$27,MATCH('דיווח פרטני'!G3106,גיליון3!$T$13:$T$27,0),MATCH('דיווח פרטני'!C3106,גיליון3!$U$12:$X$12,0)))," ", INDEX(גיליון3!$U$13:$X$27,MATCH('דיווח פרטני'!G3106,גיליון3!$T$13:$T$27,0),MATCH('דיווח פרטני'!C3106,גיליון3!$U$12:$X$12,0)))</f>
        <v xml:space="preserve"> </v>
      </c>
      <c r="I3106" s="866"/>
      <c r="J3106" s="866"/>
      <c r="K3106" s="905"/>
    </row>
    <row r="3107" spans="1:11" ht="19" thickBot="1" x14ac:dyDescent="0.5">
      <c r="A3107" s="866"/>
      <c r="B3107" s="866"/>
      <c r="C3107" s="866"/>
      <c r="D3107" s="866"/>
      <c r="E3107" s="867"/>
      <c r="F3107" s="866"/>
      <c r="G3107" s="866"/>
      <c r="H3107" s="870" t="str">
        <f t="array" ref="H3107">IF(ISERROR(INDEX(גיליון3!$U$13:$X$27,MATCH('דיווח פרטני'!G3107,גיליון3!$T$13:$T$27,0),MATCH('דיווח פרטני'!C3107,גיליון3!$U$12:$X$12,0)))," ", INDEX(גיליון3!$U$13:$X$27,MATCH('דיווח פרטני'!G3107,גיליון3!$T$13:$T$27,0),MATCH('דיווח פרטני'!C3107,גיליון3!$U$12:$X$12,0)))</f>
        <v xml:space="preserve"> </v>
      </c>
      <c r="I3107" s="866"/>
      <c r="J3107" s="866"/>
      <c r="K3107" s="905"/>
    </row>
    <row r="3108" spans="1:11" ht="19" thickBot="1" x14ac:dyDescent="0.5">
      <c r="A3108" s="866"/>
      <c r="B3108" s="866"/>
      <c r="C3108" s="866"/>
      <c r="D3108" s="866"/>
      <c r="E3108" s="867"/>
      <c r="F3108" s="866"/>
      <c r="G3108" s="866"/>
      <c r="H3108" s="870" t="str">
        <f t="array" ref="H3108">IF(ISERROR(INDEX(גיליון3!$U$13:$X$27,MATCH('דיווח פרטני'!G3108,גיליון3!$T$13:$T$27,0),MATCH('דיווח פרטני'!C3108,גיליון3!$U$12:$X$12,0)))," ", INDEX(גיליון3!$U$13:$X$27,MATCH('דיווח פרטני'!G3108,גיליון3!$T$13:$T$27,0),MATCH('דיווח פרטני'!C3108,גיליון3!$U$12:$X$12,0)))</f>
        <v xml:space="preserve"> </v>
      </c>
      <c r="I3108" s="866"/>
      <c r="J3108" s="866"/>
      <c r="K3108" s="905"/>
    </row>
    <row r="3109" spans="1:11" ht="19" thickBot="1" x14ac:dyDescent="0.5">
      <c r="A3109" s="866"/>
      <c r="B3109" s="866"/>
      <c r="C3109" s="866"/>
      <c r="D3109" s="866"/>
      <c r="E3109" s="867"/>
      <c r="F3109" s="866"/>
      <c r="G3109" s="866"/>
      <c r="H3109" s="870" t="str">
        <f t="array" ref="H3109">IF(ISERROR(INDEX(גיליון3!$U$13:$X$27,MATCH('דיווח פרטני'!G3109,גיליון3!$T$13:$T$27,0),MATCH('דיווח פרטני'!C3109,גיליון3!$U$12:$X$12,0)))," ", INDEX(גיליון3!$U$13:$X$27,MATCH('דיווח פרטני'!G3109,גיליון3!$T$13:$T$27,0),MATCH('דיווח פרטני'!C3109,גיליון3!$U$12:$X$12,0)))</f>
        <v xml:space="preserve"> </v>
      </c>
      <c r="I3109" s="866"/>
      <c r="J3109" s="866"/>
      <c r="K3109" s="905"/>
    </row>
    <row r="3110" spans="1:11" ht="19" thickBot="1" x14ac:dyDescent="0.5">
      <c r="A3110" s="866"/>
      <c r="B3110" s="866"/>
      <c r="C3110" s="866"/>
      <c r="D3110" s="866"/>
      <c r="E3110" s="867"/>
      <c r="F3110" s="866"/>
      <c r="G3110" s="866"/>
      <c r="H3110" s="870" t="str">
        <f t="array" ref="H3110">IF(ISERROR(INDEX(גיליון3!$U$13:$X$27,MATCH('דיווח פרטני'!G3110,גיליון3!$T$13:$T$27,0),MATCH('דיווח פרטני'!C3110,גיליון3!$U$12:$X$12,0)))," ", INDEX(גיליון3!$U$13:$X$27,MATCH('דיווח פרטני'!G3110,גיליון3!$T$13:$T$27,0),MATCH('דיווח פרטני'!C3110,גיליון3!$U$12:$X$12,0)))</f>
        <v xml:space="preserve"> </v>
      </c>
      <c r="I3110" s="866"/>
      <c r="J3110" s="866"/>
      <c r="K3110" s="905"/>
    </row>
    <row r="3111" spans="1:11" ht="19" thickBot="1" x14ac:dyDescent="0.5">
      <c r="A3111" s="866"/>
      <c r="B3111" s="866"/>
      <c r="C3111" s="866"/>
      <c r="D3111" s="866"/>
      <c r="E3111" s="867"/>
      <c r="F3111" s="866"/>
      <c r="G3111" s="866"/>
      <c r="H3111" s="870" t="str">
        <f t="array" ref="H3111">IF(ISERROR(INDEX(גיליון3!$U$13:$X$27,MATCH('דיווח פרטני'!G3111,גיליון3!$T$13:$T$27,0),MATCH('דיווח פרטני'!C3111,גיליון3!$U$12:$X$12,0)))," ", INDEX(גיליון3!$U$13:$X$27,MATCH('דיווח פרטני'!G3111,גיליון3!$T$13:$T$27,0),MATCH('דיווח פרטני'!C3111,גיליון3!$U$12:$X$12,0)))</f>
        <v xml:space="preserve"> </v>
      </c>
      <c r="I3111" s="866"/>
      <c r="J3111" s="866"/>
      <c r="K3111" s="905"/>
    </row>
    <row r="3112" spans="1:11" ht="19" thickBot="1" x14ac:dyDescent="0.5">
      <c r="A3112" s="866"/>
      <c r="B3112" s="866"/>
      <c r="C3112" s="866"/>
      <c r="D3112" s="866"/>
      <c r="E3112" s="867"/>
      <c r="F3112" s="866"/>
      <c r="G3112" s="866"/>
      <c r="H3112" s="870" t="str">
        <f t="array" ref="H3112">IF(ISERROR(INDEX(גיליון3!$U$13:$X$27,MATCH('דיווח פרטני'!G3112,גיליון3!$T$13:$T$27,0),MATCH('דיווח פרטני'!C3112,גיליון3!$U$12:$X$12,0)))," ", INDEX(גיליון3!$U$13:$X$27,MATCH('דיווח פרטני'!G3112,גיליון3!$T$13:$T$27,0),MATCH('דיווח פרטני'!C3112,גיליון3!$U$12:$X$12,0)))</f>
        <v xml:space="preserve"> </v>
      </c>
      <c r="I3112" s="866"/>
      <c r="J3112" s="866"/>
      <c r="K3112" s="905"/>
    </row>
    <row r="3113" spans="1:11" ht="19" thickBot="1" x14ac:dyDescent="0.5">
      <c r="A3113" s="866"/>
      <c r="B3113" s="866"/>
      <c r="C3113" s="866"/>
      <c r="D3113" s="866"/>
      <c r="E3113" s="867"/>
      <c r="F3113" s="866"/>
      <c r="G3113" s="866"/>
      <c r="H3113" s="870" t="str">
        <f t="array" ref="H3113">IF(ISERROR(INDEX(גיליון3!$U$13:$X$27,MATCH('דיווח פרטני'!G3113,גיליון3!$T$13:$T$27,0),MATCH('דיווח פרטני'!C3113,גיליון3!$U$12:$X$12,0)))," ", INDEX(גיליון3!$U$13:$X$27,MATCH('דיווח פרטני'!G3113,גיליון3!$T$13:$T$27,0),MATCH('דיווח פרטני'!C3113,גיליון3!$U$12:$X$12,0)))</f>
        <v xml:space="preserve"> </v>
      </c>
      <c r="I3113" s="866"/>
      <c r="J3113" s="866"/>
      <c r="K3113" s="905"/>
    </row>
    <row r="3114" spans="1:11" ht="19" thickBot="1" x14ac:dyDescent="0.5">
      <c r="A3114" s="866"/>
      <c r="B3114" s="866"/>
      <c r="C3114" s="866"/>
      <c r="D3114" s="866"/>
      <c r="E3114" s="867"/>
      <c r="F3114" s="866"/>
      <c r="G3114" s="866"/>
      <c r="H3114" s="870" t="str">
        <f t="array" ref="H3114">IF(ISERROR(INDEX(גיליון3!$U$13:$X$27,MATCH('דיווח פרטני'!G3114,גיליון3!$T$13:$T$27,0),MATCH('דיווח פרטני'!C3114,גיליון3!$U$12:$X$12,0)))," ", INDEX(גיליון3!$U$13:$X$27,MATCH('דיווח פרטני'!G3114,גיליון3!$T$13:$T$27,0),MATCH('דיווח פרטני'!C3114,גיליון3!$U$12:$X$12,0)))</f>
        <v xml:space="preserve"> </v>
      </c>
      <c r="I3114" s="866"/>
      <c r="J3114" s="866"/>
      <c r="K3114" s="905"/>
    </row>
    <row r="3115" spans="1:11" ht="19" thickBot="1" x14ac:dyDescent="0.5">
      <c r="A3115" s="866"/>
      <c r="B3115" s="866"/>
      <c r="C3115" s="866"/>
      <c r="D3115" s="866"/>
      <c r="E3115" s="867"/>
      <c r="F3115" s="866"/>
      <c r="G3115" s="866"/>
      <c r="H3115" s="870" t="str">
        <f t="array" ref="H3115">IF(ISERROR(INDEX(גיליון3!$U$13:$X$27,MATCH('דיווח פרטני'!G3115,גיליון3!$T$13:$T$27,0),MATCH('דיווח פרטני'!C3115,גיליון3!$U$12:$X$12,0)))," ", INDEX(גיליון3!$U$13:$X$27,MATCH('דיווח פרטני'!G3115,גיליון3!$T$13:$T$27,0),MATCH('דיווח פרטני'!C3115,גיליון3!$U$12:$X$12,0)))</f>
        <v xml:space="preserve"> </v>
      </c>
      <c r="I3115" s="866"/>
      <c r="J3115" s="866"/>
      <c r="K3115" s="905"/>
    </row>
    <row r="3116" spans="1:11" ht="19" thickBot="1" x14ac:dyDescent="0.5">
      <c r="A3116" s="866"/>
      <c r="B3116" s="866"/>
      <c r="C3116" s="866"/>
      <c r="D3116" s="866"/>
      <c r="E3116" s="867"/>
      <c r="F3116" s="866"/>
      <c r="G3116" s="866"/>
      <c r="H3116" s="870" t="str">
        <f t="array" ref="H3116">IF(ISERROR(INDEX(גיליון3!$U$13:$X$27,MATCH('דיווח פרטני'!G3116,גיליון3!$T$13:$T$27,0),MATCH('דיווח פרטני'!C3116,גיליון3!$U$12:$X$12,0)))," ", INDEX(גיליון3!$U$13:$X$27,MATCH('דיווח פרטני'!G3116,גיליון3!$T$13:$T$27,0),MATCH('דיווח פרטני'!C3116,גיליון3!$U$12:$X$12,0)))</f>
        <v xml:space="preserve"> </v>
      </c>
      <c r="I3116" s="866"/>
      <c r="J3116" s="866"/>
      <c r="K3116" s="905"/>
    </row>
    <row r="3117" spans="1:11" ht="19" thickBot="1" x14ac:dyDescent="0.5">
      <c r="A3117" s="866"/>
      <c r="B3117" s="866"/>
      <c r="C3117" s="866"/>
      <c r="D3117" s="866"/>
      <c r="E3117" s="867"/>
      <c r="F3117" s="866"/>
      <c r="G3117" s="866"/>
      <c r="H3117" s="870" t="str">
        <f t="array" ref="H3117">IF(ISERROR(INDEX(גיליון3!$U$13:$X$27,MATCH('דיווח פרטני'!G3117,גיליון3!$T$13:$T$27,0),MATCH('דיווח פרטני'!C3117,גיליון3!$U$12:$X$12,0)))," ", INDEX(גיליון3!$U$13:$X$27,MATCH('דיווח פרטני'!G3117,גיליון3!$T$13:$T$27,0),MATCH('דיווח פרטני'!C3117,גיליון3!$U$12:$X$12,0)))</f>
        <v xml:space="preserve"> </v>
      </c>
      <c r="I3117" s="866"/>
      <c r="J3117" s="866"/>
      <c r="K3117" s="905"/>
    </row>
    <row r="3118" spans="1:11" ht="19" thickBot="1" x14ac:dyDescent="0.5">
      <c r="A3118" s="866"/>
      <c r="B3118" s="866"/>
      <c r="C3118" s="866"/>
      <c r="D3118" s="866"/>
      <c r="E3118" s="867"/>
      <c r="F3118" s="866"/>
      <c r="G3118" s="866"/>
      <c r="H3118" s="870" t="str">
        <f t="array" ref="H3118">IF(ISERROR(INDEX(גיליון3!$U$13:$X$27,MATCH('דיווח פרטני'!G3118,גיליון3!$T$13:$T$27,0),MATCH('דיווח פרטני'!C3118,גיליון3!$U$12:$X$12,0)))," ", INDEX(גיליון3!$U$13:$X$27,MATCH('דיווח פרטני'!G3118,גיליון3!$T$13:$T$27,0),MATCH('דיווח פרטני'!C3118,גיליון3!$U$12:$X$12,0)))</f>
        <v xml:space="preserve"> </v>
      </c>
      <c r="I3118" s="866"/>
      <c r="J3118" s="866"/>
      <c r="K3118" s="905"/>
    </row>
    <row r="3119" spans="1:11" ht="19" thickBot="1" x14ac:dyDescent="0.5">
      <c r="A3119" s="866"/>
      <c r="B3119" s="866"/>
      <c r="C3119" s="866"/>
      <c r="D3119" s="866"/>
      <c r="E3119" s="867"/>
      <c r="F3119" s="866"/>
      <c r="G3119" s="866"/>
      <c r="H3119" s="870" t="str">
        <f t="array" ref="H3119">IF(ISERROR(INDEX(גיליון3!$U$13:$X$27,MATCH('דיווח פרטני'!G3119,גיליון3!$T$13:$T$27,0),MATCH('דיווח פרטני'!C3119,גיליון3!$U$12:$X$12,0)))," ", INDEX(גיליון3!$U$13:$X$27,MATCH('דיווח פרטני'!G3119,גיליון3!$T$13:$T$27,0),MATCH('דיווח פרטני'!C3119,גיליון3!$U$12:$X$12,0)))</f>
        <v xml:space="preserve"> </v>
      </c>
      <c r="I3119" s="866"/>
      <c r="J3119" s="866"/>
      <c r="K3119" s="905"/>
    </row>
    <row r="3120" spans="1:11" ht="19" thickBot="1" x14ac:dyDescent="0.5">
      <c r="A3120" s="866"/>
      <c r="B3120" s="866"/>
      <c r="C3120" s="866"/>
      <c r="D3120" s="866"/>
      <c r="E3120" s="867"/>
      <c r="F3120" s="866"/>
      <c r="G3120" s="866"/>
      <c r="H3120" s="870" t="str">
        <f t="array" ref="H3120">IF(ISERROR(INDEX(גיליון3!$U$13:$X$27,MATCH('דיווח פרטני'!G3120,גיליון3!$T$13:$T$27,0),MATCH('דיווח פרטני'!C3120,גיליון3!$U$12:$X$12,0)))," ", INDEX(גיליון3!$U$13:$X$27,MATCH('דיווח פרטני'!G3120,גיליון3!$T$13:$T$27,0),MATCH('דיווח פרטני'!C3120,גיליון3!$U$12:$X$12,0)))</f>
        <v xml:space="preserve"> </v>
      </c>
      <c r="I3120" s="866"/>
      <c r="J3120" s="866"/>
      <c r="K3120" s="905"/>
    </row>
    <row r="3121" spans="1:11" ht="19" thickBot="1" x14ac:dyDescent="0.5">
      <c r="A3121" s="866"/>
      <c r="B3121" s="866"/>
      <c r="C3121" s="866"/>
      <c r="D3121" s="866"/>
      <c r="E3121" s="867"/>
      <c r="F3121" s="866"/>
      <c r="G3121" s="866"/>
      <c r="H3121" s="870" t="str">
        <f t="array" ref="H3121">IF(ISERROR(INDEX(גיליון3!$U$13:$X$27,MATCH('דיווח פרטני'!G3121,גיליון3!$T$13:$T$27,0),MATCH('דיווח פרטני'!C3121,גיליון3!$U$12:$X$12,0)))," ", INDEX(גיליון3!$U$13:$X$27,MATCH('דיווח פרטני'!G3121,גיליון3!$T$13:$T$27,0),MATCH('דיווח פרטני'!C3121,גיליון3!$U$12:$X$12,0)))</f>
        <v xml:space="preserve"> </v>
      </c>
      <c r="I3121" s="866"/>
      <c r="J3121" s="866"/>
      <c r="K3121" s="905"/>
    </row>
    <row r="3122" spans="1:11" ht="19" thickBot="1" x14ac:dyDescent="0.5">
      <c r="A3122" s="866"/>
      <c r="B3122" s="866"/>
      <c r="C3122" s="866"/>
      <c r="D3122" s="866"/>
      <c r="E3122" s="867"/>
      <c r="F3122" s="866"/>
      <c r="G3122" s="866"/>
      <c r="H3122" s="870" t="str">
        <f t="array" ref="H3122">IF(ISERROR(INDEX(גיליון3!$U$13:$X$27,MATCH('דיווח פרטני'!G3122,גיליון3!$T$13:$T$27,0),MATCH('דיווח פרטני'!C3122,גיליון3!$U$12:$X$12,0)))," ", INDEX(גיליון3!$U$13:$X$27,MATCH('דיווח פרטני'!G3122,גיליון3!$T$13:$T$27,0),MATCH('דיווח פרטני'!C3122,גיליון3!$U$12:$X$12,0)))</f>
        <v xml:space="preserve"> </v>
      </c>
      <c r="I3122" s="866"/>
      <c r="J3122" s="866"/>
      <c r="K3122" s="905"/>
    </row>
    <row r="3123" spans="1:11" ht="19" thickBot="1" x14ac:dyDescent="0.5">
      <c r="A3123" s="866"/>
      <c r="B3123" s="866"/>
      <c r="C3123" s="866"/>
      <c r="D3123" s="866"/>
      <c r="E3123" s="867"/>
      <c r="F3123" s="866"/>
      <c r="G3123" s="866"/>
      <c r="H3123" s="870" t="str">
        <f t="array" ref="H3123">IF(ISERROR(INDEX(גיליון3!$U$13:$X$27,MATCH('דיווח פרטני'!G3123,גיליון3!$T$13:$T$27,0),MATCH('דיווח פרטני'!C3123,גיליון3!$U$12:$X$12,0)))," ", INDEX(גיליון3!$U$13:$X$27,MATCH('דיווח פרטני'!G3123,גיליון3!$T$13:$T$27,0),MATCH('דיווח פרטני'!C3123,גיליון3!$U$12:$X$12,0)))</f>
        <v xml:space="preserve"> </v>
      </c>
      <c r="I3123" s="866"/>
      <c r="J3123" s="866"/>
      <c r="K3123" s="905"/>
    </row>
    <row r="3124" spans="1:11" ht="19" thickBot="1" x14ac:dyDescent="0.5">
      <c r="A3124" s="866"/>
      <c r="B3124" s="866"/>
      <c r="C3124" s="866"/>
      <c r="D3124" s="866"/>
      <c r="E3124" s="867"/>
      <c r="F3124" s="866"/>
      <c r="G3124" s="866"/>
      <c r="H3124" s="870" t="str">
        <f t="array" ref="H3124">IF(ISERROR(INDEX(גיליון3!$U$13:$X$27,MATCH('דיווח פרטני'!G3124,גיליון3!$T$13:$T$27,0),MATCH('דיווח פרטני'!C3124,גיליון3!$U$12:$X$12,0)))," ", INDEX(גיליון3!$U$13:$X$27,MATCH('דיווח פרטני'!G3124,גיליון3!$T$13:$T$27,0),MATCH('דיווח פרטני'!C3124,גיליון3!$U$12:$X$12,0)))</f>
        <v xml:space="preserve"> </v>
      </c>
      <c r="I3124" s="866"/>
      <c r="J3124" s="866"/>
      <c r="K3124" s="905"/>
    </row>
    <row r="3125" spans="1:11" ht="19" thickBot="1" x14ac:dyDescent="0.5">
      <c r="A3125" s="866"/>
      <c r="B3125" s="866"/>
      <c r="C3125" s="866"/>
      <c r="D3125" s="866"/>
      <c r="E3125" s="867"/>
      <c r="F3125" s="866"/>
      <c r="G3125" s="866"/>
      <c r="H3125" s="870" t="str">
        <f t="array" ref="H3125">IF(ISERROR(INDEX(גיליון3!$U$13:$X$27,MATCH('דיווח פרטני'!G3125,גיליון3!$T$13:$T$27,0),MATCH('דיווח פרטני'!C3125,גיליון3!$U$12:$X$12,0)))," ", INDEX(גיליון3!$U$13:$X$27,MATCH('דיווח פרטני'!G3125,גיליון3!$T$13:$T$27,0),MATCH('דיווח פרטני'!C3125,גיליון3!$U$12:$X$12,0)))</f>
        <v xml:space="preserve"> </v>
      </c>
      <c r="I3125" s="866"/>
      <c r="J3125" s="866"/>
      <c r="K3125" s="905"/>
    </row>
    <row r="3126" spans="1:11" ht="19" thickBot="1" x14ac:dyDescent="0.5">
      <c r="A3126" s="866"/>
      <c r="B3126" s="866"/>
      <c r="C3126" s="866"/>
      <c r="D3126" s="866"/>
      <c r="E3126" s="867"/>
      <c r="F3126" s="866"/>
      <c r="G3126" s="866"/>
      <c r="H3126" s="870" t="str">
        <f t="array" ref="H3126">IF(ISERROR(INDEX(גיליון3!$U$13:$X$27,MATCH('דיווח פרטני'!G3126,גיליון3!$T$13:$T$27,0),MATCH('דיווח פרטני'!C3126,גיליון3!$U$12:$X$12,0)))," ", INDEX(גיליון3!$U$13:$X$27,MATCH('דיווח פרטני'!G3126,גיליון3!$T$13:$T$27,0),MATCH('דיווח פרטני'!C3126,גיליון3!$U$12:$X$12,0)))</f>
        <v xml:space="preserve"> </v>
      </c>
      <c r="I3126" s="866"/>
      <c r="J3126" s="866"/>
      <c r="K3126" s="905"/>
    </row>
    <row r="3127" spans="1:11" ht="19" thickBot="1" x14ac:dyDescent="0.5">
      <c r="A3127" s="866"/>
      <c r="B3127" s="866"/>
      <c r="C3127" s="866"/>
      <c r="D3127" s="866"/>
      <c r="E3127" s="867"/>
      <c r="F3127" s="866"/>
      <c r="G3127" s="866"/>
      <c r="H3127" s="870" t="str">
        <f t="array" ref="H3127">IF(ISERROR(INDEX(גיליון3!$U$13:$X$27,MATCH('דיווח פרטני'!G3127,גיליון3!$T$13:$T$27,0),MATCH('דיווח פרטני'!C3127,גיליון3!$U$12:$X$12,0)))," ", INDEX(גיליון3!$U$13:$X$27,MATCH('דיווח פרטני'!G3127,גיליון3!$T$13:$T$27,0),MATCH('דיווח פרטני'!C3127,גיליון3!$U$12:$X$12,0)))</f>
        <v xml:space="preserve"> </v>
      </c>
      <c r="I3127" s="866"/>
      <c r="J3127" s="866"/>
      <c r="K3127" s="905"/>
    </row>
    <row r="3128" spans="1:11" ht="19" thickBot="1" x14ac:dyDescent="0.5">
      <c r="A3128" s="866"/>
      <c r="B3128" s="866"/>
      <c r="C3128" s="866"/>
      <c r="D3128" s="866"/>
      <c r="E3128" s="867"/>
      <c r="F3128" s="866"/>
      <c r="G3128" s="866"/>
      <c r="H3128" s="870" t="str">
        <f t="array" ref="H3128">IF(ISERROR(INDEX(גיליון3!$U$13:$X$27,MATCH('דיווח פרטני'!G3128,גיליון3!$T$13:$T$27,0),MATCH('דיווח פרטני'!C3128,גיליון3!$U$12:$X$12,0)))," ", INDEX(גיליון3!$U$13:$X$27,MATCH('דיווח פרטני'!G3128,גיליון3!$T$13:$T$27,0),MATCH('דיווח פרטני'!C3128,גיליון3!$U$12:$X$12,0)))</f>
        <v xml:space="preserve"> </v>
      </c>
      <c r="I3128" s="866"/>
      <c r="J3128" s="866"/>
      <c r="K3128" s="905"/>
    </row>
    <row r="3129" spans="1:11" ht="19" thickBot="1" x14ac:dyDescent="0.5">
      <c r="A3129" s="866"/>
      <c r="B3129" s="866"/>
      <c r="C3129" s="866"/>
      <c r="D3129" s="866"/>
      <c r="E3129" s="867"/>
      <c r="F3129" s="866"/>
      <c r="G3129" s="866"/>
      <c r="H3129" s="870" t="str">
        <f t="array" ref="H3129">IF(ISERROR(INDEX(גיליון3!$U$13:$X$27,MATCH('דיווח פרטני'!G3129,גיליון3!$T$13:$T$27,0),MATCH('דיווח פרטני'!C3129,גיליון3!$U$12:$X$12,0)))," ", INDEX(גיליון3!$U$13:$X$27,MATCH('דיווח פרטני'!G3129,גיליון3!$T$13:$T$27,0),MATCH('דיווח פרטני'!C3129,גיליון3!$U$12:$X$12,0)))</f>
        <v xml:space="preserve"> </v>
      </c>
      <c r="I3129" s="866"/>
      <c r="J3129" s="866"/>
      <c r="K3129" s="905"/>
    </row>
    <row r="3130" spans="1:11" ht="19" thickBot="1" x14ac:dyDescent="0.5">
      <c r="A3130" s="866"/>
      <c r="B3130" s="866"/>
      <c r="C3130" s="866"/>
      <c r="D3130" s="866"/>
      <c r="E3130" s="867"/>
      <c r="F3130" s="866"/>
      <c r="G3130" s="866"/>
      <c r="H3130" s="870" t="str">
        <f t="array" ref="H3130">IF(ISERROR(INDEX(גיליון3!$U$13:$X$27,MATCH('דיווח פרטני'!G3130,גיליון3!$T$13:$T$27,0),MATCH('דיווח פרטני'!C3130,גיליון3!$U$12:$X$12,0)))," ", INDEX(גיליון3!$U$13:$X$27,MATCH('דיווח פרטני'!G3130,גיליון3!$T$13:$T$27,0),MATCH('דיווח פרטני'!C3130,גיליון3!$U$12:$X$12,0)))</f>
        <v xml:space="preserve"> </v>
      </c>
      <c r="I3130" s="866"/>
      <c r="J3130" s="866"/>
      <c r="K3130" s="905"/>
    </row>
    <row r="3131" spans="1:11" ht="19" thickBot="1" x14ac:dyDescent="0.5">
      <c r="A3131" s="866"/>
      <c r="B3131" s="866"/>
      <c r="C3131" s="866"/>
      <c r="D3131" s="866"/>
      <c r="E3131" s="867"/>
      <c r="F3131" s="866"/>
      <c r="G3131" s="866"/>
      <c r="H3131" s="870" t="str">
        <f t="array" ref="H3131">IF(ISERROR(INDEX(גיליון3!$U$13:$X$27,MATCH('דיווח פרטני'!G3131,גיליון3!$T$13:$T$27,0),MATCH('דיווח פרטני'!C3131,גיליון3!$U$12:$X$12,0)))," ", INDEX(גיליון3!$U$13:$X$27,MATCH('דיווח פרטני'!G3131,גיליון3!$T$13:$T$27,0),MATCH('דיווח פרטני'!C3131,גיליון3!$U$12:$X$12,0)))</f>
        <v xml:space="preserve"> </v>
      </c>
      <c r="I3131" s="866"/>
      <c r="J3131" s="866"/>
      <c r="K3131" s="905"/>
    </row>
    <row r="3132" spans="1:11" ht="19" thickBot="1" x14ac:dyDescent="0.5">
      <c r="A3132" s="866"/>
      <c r="B3132" s="866"/>
      <c r="C3132" s="866"/>
      <c r="D3132" s="866"/>
      <c r="E3132" s="867"/>
      <c r="F3132" s="866"/>
      <c r="G3132" s="866"/>
      <c r="H3132" s="870" t="str">
        <f t="array" ref="H3132">IF(ISERROR(INDEX(גיליון3!$U$13:$X$27,MATCH('דיווח פרטני'!G3132,גיליון3!$T$13:$T$27,0),MATCH('דיווח פרטני'!C3132,גיליון3!$U$12:$X$12,0)))," ", INDEX(גיליון3!$U$13:$X$27,MATCH('דיווח פרטני'!G3132,גיליון3!$T$13:$T$27,0),MATCH('דיווח פרטני'!C3132,גיליון3!$U$12:$X$12,0)))</f>
        <v xml:space="preserve"> </v>
      </c>
      <c r="I3132" s="866"/>
      <c r="J3132" s="866"/>
      <c r="K3132" s="905"/>
    </row>
    <row r="3133" spans="1:11" ht="19" thickBot="1" x14ac:dyDescent="0.5">
      <c r="A3133" s="866"/>
      <c r="B3133" s="866"/>
      <c r="C3133" s="866"/>
      <c r="D3133" s="866"/>
      <c r="E3133" s="867"/>
      <c r="F3133" s="866"/>
      <c r="G3133" s="866"/>
      <c r="H3133" s="870" t="str">
        <f t="array" ref="H3133">IF(ISERROR(INDEX(גיליון3!$U$13:$X$27,MATCH('דיווח פרטני'!G3133,גיליון3!$T$13:$T$27,0),MATCH('דיווח פרטני'!C3133,גיליון3!$U$12:$X$12,0)))," ", INDEX(גיליון3!$U$13:$X$27,MATCH('דיווח פרטני'!G3133,גיליון3!$T$13:$T$27,0),MATCH('דיווח פרטני'!C3133,גיליון3!$U$12:$X$12,0)))</f>
        <v xml:space="preserve"> </v>
      </c>
      <c r="I3133" s="866"/>
      <c r="J3133" s="866"/>
      <c r="K3133" s="905"/>
    </row>
    <row r="3134" spans="1:11" ht="19" thickBot="1" x14ac:dyDescent="0.5">
      <c r="A3134" s="866"/>
      <c r="B3134" s="866"/>
      <c r="C3134" s="866"/>
      <c r="D3134" s="866"/>
      <c r="E3134" s="867"/>
      <c r="F3134" s="866"/>
      <c r="G3134" s="866"/>
      <c r="H3134" s="870" t="str">
        <f t="array" ref="H3134">IF(ISERROR(INDEX(גיליון3!$U$13:$X$27,MATCH('דיווח פרטני'!G3134,גיליון3!$T$13:$T$27,0),MATCH('דיווח פרטני'!C3134,גיליון3!$U$12:$X$12,0)))," ", INDEX(גיליון3!$U$13:$X$27,MATCH('דיווח פרטני'!G3134,גיליון3!$T$13:$T$27,0),MATCH('דיווח פרטני'!C3134,גיליון3!$U$12:$X$12,0)))</f>
        <v xml:space="preserve"> </v>
      </c>
      <c r="I3134" s="866"/>
      <c r="J3134" s="866"/>
      <c r="K3134" s="905"/>
    </row>
    <row r="3135" spans="1:11" ht="19" thickBot="1" x14ac:dyDescent="0.5">
      <c r="A3135" s="866"/>
      <c r="B3135" s="866"/>
      <c r="C3135" s="866"/>
      <c r="D3135" s="866"/>
      <c r="E3135" s="867"/>
      <c r="F3135" s="866"/>
      <c r="G3135" s="866"/>
      <c r="H3135" s="870" t="str">
        <f t="array" ref="H3135">IF(ISERROR(INDEX(גיליון3!$U$13:$X$27,MATCH('דיווח פרטני'!G3135,גיליון3!$T$13:$T$27,0),MATCH('דיווח פרטני'!C3135,גיליון3!$U$12:$X$12,0)))," ", INDEX(גיליון3!$U$13:$X$27,MATCH('דיווח פרטני'!G3135,גיליון3!$T$13:$T$27,0),MATCH('דיווח פרטני'!C3135,גיליון3!$U$12:$X$12,0)))</f>
        <v xml:space="preserve"> </v>
      </c>
      <c r="I3135" s="866"/>
      <c r="J3135" s="866"/>
      <c r="K3135" s="905"/>
    </row>
    <row r="3136" spans="1:11" ht="19" thickBot="1" x14ac:dyDescent="0.5">
      <c r="A3136" s="866"/>
      <c r="B3136" s="866"/>
      <c r="C3136" s="866"/>
      <c r="D3136" s="866"/>
      <c r="E3136" s="867"/>
      <c r="F3136" s="866"/>
      <c r="G3136" s="866"/>
      <c r="H3136" s="870" t="str">
        <f t="array" ref="H3136">IF(ISERROR(INDEX(גיליון3!$U$13:$X$27,MATCH('דיווח פרטני'!G3136,גיליון3!$T$13:$T$27,0),MATCH('דיווח פרטני'!C3136,גיליון3!$U$12:$X$12,0)))," ", INDEX(גיליון3!$U$13:$X$27,MATCH('דיווח פרטני'!G3136,גיליון3!$T$13:$T$27,0),MATCH('דיווח פרטני'!C3136,גיליון3!$U$12:$X$12,0)))</f>
        <v xml:space="preserve"> </v>
      </c>
      <c r="I3136" s="866"/>
      <c r="J3136" s="866"/>
      <c r="K3136" s="905"/>
    </row>
    <row r="3137" spans="1:11" ht="19" thickBot="1" x14ac:dyDescent="0.5">
      <c r="A3137" s="866"/>
      <c r="B3137" s="866"/>
      <c r="C3137" s="866"/>
      <c r="D3137" s="866"/>
      <c r="E3137" s="867"/>
      <c r="F3137" s="866"/>
      <c r="G3137" s="866"/>
      <c r="H3137" s="870" t="str">
        <f t="array" ref="H3137">IF(ISERROR(INDEX(גיליון3!$U$13:$X$27,MATCH('דיווח פרטני'!G3137,גיליון3!$T$13:$T$27,0),MATCH('דיווח פרטני'!C3137,גיליון3!$U$12:$X$12,0)))," ", INDEX(גיליון3!$U$13:$X$27,MATCH('דיווח פרטני'!G3137,גיליון3!$T$13:$T$27,0),MATCH('דיווח פרטני'!C3137,גיליון3!$U$12:$X$12,0)))</f>
        <v xml:space="preserve"> </v>
      </c>
      <c r="I3137" s="866"/>
      <c r="J3137" s="866"/>
      <c r="K3137" s="905"/>
    </row>
    <row r="3138" spans="1:11" ht="19" thickBot="1" x14ac:dyDescent="0.5">
      <c r="A3138" s="866"/>
      <c r="B3138" s="866"/>
      <c r="C3138" s="866"/>
      <c r="D3138" s="866"/>
      <c r="E3138" s="867"/>
      <c r="F3138" s="866"/>
      <c r="G3138" s="866"/>
      <c r="H3138" s="870" t="str">
        <f t="array" ref="H3138">IF(ISERROR(INDEX(גיליון3!$U$13:$X$27,MATCH('דיווח פרטני'!G3138,גיליון3!$T$13:$T$27,0),MATCH('דיווח פרטני'!C3138,גיליון3!$U$12:$X$12,0)))," ", INDEX(גיליון3!$U$13:$X$27,MATCH('דיווח פרטני'!G3138,גיליון3!$T$13:$T$27,0),MATCH('דיווח פרטני'!C3138,גיליון3!$U$12:$X$12,0)))</f>
        <v xml:space="preserve"> </v>
      </c>
      <c r="I3138" s="866"/>
      <c r="J3138" s="866"/>
      <c r="K3138" s="905"/>
    </row>
    <row r="3139" spans="1:11" ht="19" thickBot="1" x14ac:dyDescent="0.5">
      <c r="A3139" s="866"/>
      <c r="B3139" s="866"/>
      <c r="C3139" s="866"/>
      <c r="D3139" s="866"/>
      <c r="E3139" s="867"/>
      <c r="F3139" s="866"/>
      <c r="G3139" s="866"/>
      <c r="H3139" s="870" t="str">
        <f t="array" ref="H3139">IF(ISERROR(INDEX(גיליון3!$U$13:$X$27,MATCH('דיווח פרטני'!G3139,גיליון3!$T$13:$T$27,0),MATCH('דיווח פרטני'!C3139,גיליון3!$U$12:$X$12,0)))," ", INDEX(גיליון3!$U$13:$X$27,MATCH('דיווח פרטני'!G3139,גיליון3!$T$13:$T$27,0),MATCH('דיווח פרטני'!C3139,גיליון3!$U$12:$X$12,0)))</f>
        <v xml:space="preserve"> </v>
      </c>
      <c r="I3139" s="866"/>
      <c r="J3139" s="866"/>
      <c r="K3139" s="905"/>
    </row>
    <row r="3140" spans="1:11" ht="19" thickBot="1" x14ac:dyDescent="0.5">
      <c r="A3140" s="866"/>
      <c r="B3140" s="866"/>
      <c r="C3140" s="866"/>
      <c r="D3140" s="866"/>
      <c r="E3140" s="867"/>
      <c r="F3140" s="866"/>
      <c r="G3140" s="866"/>
      <c r="H3140" s="870" t="str">
        <f t="array" ref="H3140">IF(ISERROR(INDEX(גיליון3!$U$13:$X$27,MATCH('דיווח פרטני'!G3140,גיליון3!$T$13:$T$27,0),MATCH('דיווח פרטני'!C3140,גיליון3!$U$12:$X$12,0)))," ", INDEX(גיליון3!$U$13:$X$27,MATCH('דיווח פרטני'!G3140,גיליון3!$T$13:$T$27,0),MATCH('דיווח פרטני'!C3140,גיליון3!$U$12:$X$12,0)))</f>
        <v xml:space="preserve"> </v>
      </c>
      <c r="I3140" s="866"/>
      <c r="J3140" s="866"/>
      <c r="K3140" s="905"/>
    </row>
    <row r="3141" spans="1:11" ht="19" thickBot="1" x14ac:dyDescent="0.5">
      <c r="A3141" s="866"/>
      <c r="B3141" s="866"/>
      <c r="C3141" s="866"/>
      <c r="D3141" s="866"/>
      <c r="E3141" s="867"/>
      <c r="F3141" s="866"/>
      <c r="G3141" s="866"/>
      <c r="H3141" s="870" t="str">
        <f t="array" ref="H3141">IF(ISERROR(INDEX(גיליון3!$U$13:$X$27,MATCH('דיווח פרטני'!G3141,גיליון3!$T$13:$T$27,0),MATCH('דיווח פרטני'!C3141,גיליון3!$U$12:$X$12,0)))," ", INDEX(גיליון3!$U$13:$X$27,MATCH('דיווח פרטני'!G3141,גיליון3!$T$13:$T$27,0),MATCH('דיווח פרטני'!C3141,גיליון3!$U$12:$X$12,0)))</f>
        <v xml:space="preserve"> </v>
      </c>
      <c r="I3141" s="866"/>
      <c r="J3141" s="866"/>
      <c r="K3141" s="905"/>
    </row>
    <row r="3142" spans="1:11" ht="19" thickBot="1" x14ac:dyDescent="0.5">
      <c r="A3142" s="866"/>
      <c r="B3142" s="866"/>
      <c r="C3142" s="866"/>
      <c r="D3142" s="866"/>
      <c r="E3142" s="867"/>
      <c r="F3142" s="866"/>
      <c r="G3142" s="866"/>
      <c r="H3142" s="870" t="str">
        <f t="array" ref="H3142">IF(ISERROR(INDEX(גיליון3!$U$13:$X$27,MATCH('דיווח פרטני'!G3142,גיליון3!$T$13:$T$27,0),MATCH('דיווח פרטני'!C3142,גיליון3!$U$12:$X$12,0)))," ", INDEX(גיליון3!$U$13:$X$27,MATCH('דיווח פרטני'!G3142,גיליון3!$T$13:$T$27,0),MATCH('דיווח פרטני'!C3142,גיליון3!$U$12:$X$12,0)))</f>
        <v xml:space="preserve"> </v>
      </c>
      <c r="I3142" s="866"/>
      <c r="J3142" s="866"/>
      <c r="K3142" s="905"/>
    </row>
    <row r="3143" spans="1:11" ht="19" thickBot="1" x14ac:dyDescent="0.5">
      <c r="A3143" s="866"/>
      <c r="B3143" s="866"/>
      <c r="C3143" s="866"/>
      <c r="D3143" s="866"/>
      <c r="E3143" s="867"/>
      <c r="F3143" s="866"/>
      <c r="G3143" s="866"/>
      <c r="H3143" s="870" t="str">
        <f t="array" ref="H3143">IF(ISERROR(INDEX(גיליון3!$U$13:$X$27,MATCH('דיווח פרטני'!G3143,גיליון3!$T$13:$T$27,0),MATCH('דיווח פרטני'!C3143,גיליון3!$U$12:$X$12,0)))," ", INDEX(גיליון3!$U$13:$X$27,MATCH('דיווח פרטני'!G3143,גיליון3!$T$13:$T$27,0),MATCH('דיווח פרטני'!C3143,גיליון3!$U$12:$X$12,0)))</f>
        <v xml:space="preserve"> </v>
      </c>
      <c r="I3143" s="866"/>
      <c r="J3143" s="866"/>
      <c r="K3143" s="905"/>
    </row>
    <row r="3144" spans="1:11" ht="19" thickBot="1" x14ac:dyDescent="0.5">
      <c r="A3144" s="866"/>
      <c r="B3144" s="866"/>
      <c r="C3144" s="866"/>
      <c r="D3144" s="866"/>
      <c r="E3144" s="867"/>
      <c r="F3144" s="866"/>
      <c r="G3144" s="866"/>
      <c r="H3144" s="870" t="str">
        <f t="array" ref="H3144">IF(ISERROR(INDEX(גיליון3!$U$13:$X$27,MATCH('דיווח פרטני'!G3144,גיליון3!$T$13:$T$27,0),MATCH('דיווח פרטני'!C3144,גיליון3!$U$12:$X$12,0)))," ", INDEX(גיליון3!$U$13:$X$27,MATCH('דיווח פרטני'!G3144,גיליון3!$T$13:$T$27,0),MATCH('דיווח פרטני'!C3144,גיליון3!$U$12:$X$12,0)))</f>
        <v xml:space="preserve"> </v>
      </c>
      <c r="I3144" s="866"/>
      <c r="J3144" s="866"/>
      <c r="K3144" s="905"/>
    </row>
    <row r="3145" spans="1:11" ht="19" thickBot="1" x14ac:dyDescent="0.5">
      <c r="A3145" s="866"/>
      <c r="B3145" s="866"/>
      <c r="C3145" s="866"/>
      <c r="D3145" s="866"/>
      <c r="E3145" s="867"/>
      <c r="F3145" s="866"/>
      <c r="G3145" s="866"/>
      <c r="H3145" s="870" t="str">
        <f t="array" ref="H3145">IF(ISERROR(INDEX(גיליון3!$U$13:$X$27,MATCH('דיווח פרטני'!G3145,גיליון3!$T$13:$T$27,0),MATCH('דיווח פרטני'!C3145,גיליון3!$U$12:$X$12,0)))," ", INDEX(גיליון3!$U$13:$X$27,MATCH('דיווח פרטני'!G3145,גיליון3!$T$13:$T$27,0),MATCH('דיווח פרטני'!C3145,גיליון3!$U$12:$X$12,0)))</f>
        <v xml:space="preserve"> </v>
      </c>
      <c r="I3145" s="866"/>
      <c r="J3145" s="866"/>
      <c r="K3145" s="905"/>
    </row>
    <row r="3146" spans="1:11" ht="19" thickBot="1" x14ac:dyDescent="0.5">
      <c r="A3146" s="866"/>
      <c r="B3146" s="866"/>
      <c r="C3146" s="866"/>
      <c r="D3146" s="866"/>
      <c r="E3146" s="867"/>
      <c r="F3146" s="866"/>
      <c r="G3146" s="866"/>
      <c r="H3146" s="870" t="str">
        <f t="array" ref="H3146">IF(ISERROR(INDEX(גיליון3!$U$13:$X$27,MATCH('דיווח פרטני'!G3146,גיליון3!$T$13:$T$27,0),MATCH('דיווח פרטני'!C3146,גיליון3!$U$12:$X$12,0)))," ", INDEX(גיליון3!$U$13:$X$27,MATCH('דיווח פרטני'!G3146,גיליון3!$T$13:$T$27,0),MATCH('דיווח פרטני'!C3146,גיליון3!$U$12:$X$12,0)))</f>
        <v xml:space="preserve"> </v>
      </c>
      <c r="I3146" s="866"/>
      <c r="J3146" s="866"/>
      <c r="K3146" s="905"/>
    </row>
    <row r="3147" spans="1:11" ht="19" thickBot="1" x14ac:dyDescent="0.5">
      <c r="A3147" s="866"/>
      <c r="B3147" s="866"/>
      <c r="C3147" s="866"/>
      <c r="D3147" s="866"/>
      <c r="E3147" s="867"/>
      <c r="F3147" s="866"/>
      <c r="G3147" s="866"/>
      <c r="H3147" s="870" t="str">
        <f t="array" ref="H3147">IF(ISERROR(INDEX(גיליון3!$U$13:$X$27,MATCH('דיווח פרטני'!G3147,גיליון3!$T$13:$T$27,0),MATCH('דיווח פרטני'!C3147,גיליון3!$U$12:$X$12,0)))," ", INDEX(גיליון3!$U$13:$X$27,MATCH('דיווח פרטני'!G3147,גיליון3!$T$13:$T$27,0),MATCH('דיווח פרטני'!C3147,גיליון3!$U$12:$X$12,0)))</f>
        <v xml:space="preserve"> </v>
      </c>
      <c r="I3147" s="866"/>
      <c r="J3147" s="866"/>
      <c r="K3147" s="905"/>
    </row>
    <row r="3148" spans="1:11" ht="19" thickBot="1" x14ac:dyDescent="0.5">
      <c r="A3148" s="866"/>
      <c r="B3148" s="866"/>
      <c r="C3148" s="866"/>
      <c r="D3148" s="866"/>
      <c r="E3148" s="867"/>
      <c r="F3148" s="866"/>
      <c r="G3148" s="866"/>
      <c r="H3148" s="870" t="str">
        <f t="array" ref="H3148">IF(ISERROR(INDEX(גיליון3!$U$13:$X$27,MATCH('דיווח פרטני'!G3148,גיליון3!$T$13:$T$27,0),MATCH('דיווח פרטני'!C3148,גיליון3!$U$12:$X$12,0)))," ", INDEX(גיליון3!$U$13:$X$27,MATCH('דיווח פרטני'!G3148,גיליון3!$T$13:$T$27,0),MATCH('דיווח פרטני'!C3148,גיליון3!$U$12:$X$12,0)))</f>
        <v xml:space="preserve"> </v>
      </c>
      <c r="I3148" s="866"/>
      <c r="J3148" s="866"/>
      <c r="K3148" s="905"/>
    </row>
    <row r="3149" spans="1:11" ht="19" thickBot="1" x14ac:dyDescent="0.5">
      <c r="A3149" s="866"/>
      <c r="B3149" s="866"/>
      <c r="C3149" s="866"/>
      <c r="D3149" s="866"/>
      <c r="E3149" s="867"/>
      <c r="F3149" s="866"/>
      <c r="G3149" s="866"/>
      <c r="H3149" s="870" t="str">
        <f t="array" ref="H3149">IF(ISERROR(INDEX(גיליון3!$U$13:$X$27,MATCH('דיווח פרטני'!G3149,גיליון3!$T$13:$T$27,0),MATCH('דיווח פרטני'!C3149,גיליון3!$U$12:$X$12,0)))," ", INDEX(גיליון3!$U$13:$X$27,MATCH('דיווח פרטני'!G3149,גיליון3!$T$13:$T$27,0),MATCH('דיווח פרטני'!C3149,גיליון3!$U$12:$X$12,0)))</f>
        <v xml:space="preserve"> </v>
      </c>
      <c r="I3149" s="866"/>
      <c r="J3149" s="866"/>
      <c r="K3149" s="905"/>
    </row>
    <row r="3150" spans="1:11" ht="19" thickBot="1" x14ac:dyDescent="0.5">
      <c r="A3150" s="866"/>
      <c r="B3150" s="866"/>
      <c r="C3150" s="866"/>
      <c r="D3150" s="866"/>
      <c r="E3150" s="867"/>
      <c r="F3150" s="866"/>
      <c r="G3150" s="866"/>
      <c r="H3150" s="870" t="str">
        <f t="array" ref="H3150">IF(ISERROR(INDEX(גיליון3!$U$13:$X$27,MATCH('דיווח פרטני'!G3150,גיליון3!$T$13:$T$27,0),MATCH('דיווח פרטני'!C3150,גיליון3!$U$12:$X$12,0)))," ", INDEX(גיליון3!$U$13:$X$27,MATCH('דיווח פרטני'!G3150,גיליון3!$T$13:$T$27,0),MATCH('דיווח פרטני'!C3150,גיליון3!$U$12:$X$12,0)))</f>
        <v xml:space="preserve"> </v>
      </c>
      <c r="I3150" s="866"/>
      <c r="J3150" s="866"/>
      <c r="K3150" s="905"/>
    </row>
    <row r="3151" spans="1:11" ht="19" thickBot="1" x14ac:dyDescent="0.5">
      <c r="A3151" s="866"/>
      <c r="B3151" s="866"/>
      <c r="C3151" s="866"/>
      <c r="D3151" s="866"/>
      <c r="E3151" s="867"/>
      <c r="F3151" s="866"/>
      <c r="G3151" s="866"/>
      <c r="H3151" s="870" t="str">
        <f t="array" ref="H3151">IF(ISERROR(INDEX(גיליון3!$U$13:$X$27,MATCH('דיווח פרטני'!G3151,גיליון3!$T$13:$T$27,0),MATCH('דיווח פרטני'!C3151,גיליון3!$U$12:$X$12,0)))," ", INDEX(גיליון3!$U$13:$X$27,MATCH('דיווח פרטני'!G3151,גיליון3!$T$13:$T$27,0),MATCH('דיווח פרטני'!C3151,גיליון3!$U$12:$X$12,0)))</f>
        <v xml:space="preserve"> </v>
      </c>
      <c r="I3151" s="866"/>
      <c r="J3151" s="866"/>
      <c r="K3151" s="905"/>
    </row>
    <row r="3152" spans="1:11" ht="19" thickBot="1" x14ac:dyDescent="0.5">
      <c r="A3152" s="866"/>
      <c r="B3152" s="866"/>
      <c r="C3152" s="866"/>
      <c r="D3152" s="866"/>
      <c r="E3152" s="867"/>
      <c r="F3152" s="866"/>
      <c r="G3152" s="866"/>
      <c r="H3152" s="870" t="str">
        <f t="array" ref="H3152">IF(ISERROR(INDEX(גיליון3!$U$13:$X$27,MATCH('דיווח פרטני'!G3152,גיליון3!$T$13:$T$27,0),MATCH('דיווח פרטני'!C3152,גיליון3!$U$12:$X$12,0)))," ", INDEX(גיליון3!$U$13:$X$27,MATCH('דיווח פרטני'!G3152,גיליון3!$T$13:$T$27,0),MATCH('דיווח פרטני'!C3152,גיליון3!$U$12:$X$12,0)))</f>
        <v xml:space="preserve"> </v>
      </c>
      <c r="I3152" s="866"/>
      <c r="J3152" s="866"/>
      <c r="K3152" s="905"/>
    </row>
    <row r="3153" spans="1:11" ht="19" thickBot="1" x14ac:dyDescent="0.5">
      <c r="A3153" s="866"/>
      <c r="B3153" s="866"/>
      <c r="C3153" s="866"/>
      <c r="D3153" s="866"/>
      <c r="E3153" s="867"/>
      <c r="F3153" s="866"/>
      <c r="G3153" s="866"/>
      <c r="H3153" s="870" t="str">
        <f t="array" ref="H3153">IF(ISERROR(INDEX(גיליון3!$U$13:$X$27,MATCH('דיווח פרטני'!G3153,גיליון3!$T$13:$T$27,0),MATCH('דיווח פרטני'!C3153,גיליון3!$U$12:$X$12,0)))," ", INDEX(גיליון3!$U$13:$X$27,MATCH('דיווח פרטני'!G3153,גיליון3!$T$13:$T$27,0),MATCH('דיווח פרטני'!C3153,גיליון3!$U$12:$X$12,0)))</f>
        <v xml:space="preserve"> </v>
      </c>
      <c r="I3153" s="866"/>
      <c r="J3153" s="866"/>
      <c r="K3153" s="905"/>
    </row>
    <row r="3154" spans="1:11" ht="19" thickBot="1" x14ac:dyDescent="0.5">
      <c r="A3154" s="866"/>
      <c r="B3154" s="866"/>
      <c r="C3154" s="866"/>
      <c r="D3154" s="866"/>
      <c r="E3154" s="867"/>
      <c r="F3154" s="866"/>
      <c r="G3154" s="866"/>
      <c r="H3154" s="870" t="str">
        <f t="array" ref="H3154">IF(ISERROR(INDEX(גיליון3!$U$13:$X$27,MATCH('דיווח פרטני'!G3154,גיליון3!$T$13:$T$27,0),MATCH('דיווח פרטני'!C3154,גיליון3!$U$12:$X$12,0)))," ", INDEX(גיליון3!$U$13:$X$27,MATCH('דיווח פרטני'!G3154,גיליון3!$T$13:$T$27,0),MATCH('דיווח פרטני'!C3154,גיליון3!$U$12:$X$12,0)))</f>
        <v xml:space="preserve"> </v>
      </c>
      <c r="I3154" s="866"/>
      <c r="J3154" s="866"/>
      <c r="K3154" s="905"/>
    </row>
    <row r="3155" spans="1:11" ht="19" thickBot="1" x14ac:dyDescent="0.5">
      <c r="A3155" s="866"/>
      <c r="B3155" s="866"/>
      <c r="C3155" s="866"/>
      <c r="D3155" s="866"/>
      <c r="E3155" s="867"/>
      <c r="F3155" s="866"/>
      <c r="G3155" s="866"/>
      <c r="H3155" s="870" t="str">
        <f t="array" ref="H3155">IF(ISERROR(INDEX(גיליון3!$U$13:$X$27,MATCH('דיווח פרטני'!G3155,גיליון3!$T$13:$T$27,0),MATCH('דיווח פרטני'!C3155,גיליון3!$U$12:$X$12,0)))," ", INDEX(גיליון3!$U$13:$X$27,MATCH('דיווח פרטני'!G3155,גיליון3!$T$13:$T$27,0),MATCH('דיווח פרטני'!C3155,גיליון3!$U$12:$X$12,0)))</f>
        <v xml:space="preserve"> </v>
      </c>
      <c r="I3155" s="866"/>
      <c r="J3155" s="866"/>
      <c r="K3155" s="905"/>
    </row>
    <row r="3156" spans="1:11" ht="19" thickBot="1" x14ac:dyDescent="0.5">
      <c r="A3156" s="866"/>
      <c r="B3156" s="866"/>
      <c r="C3156" s="866"/>
      <c r="D3156" s="866"/>
      <c r="E3156" s="867"/>
      <c r="F3156" s="866"/>
      <c r="G3156" s="866"/>
      <c r="H3156" s="870" t="str">
        <f t="array" ref="H3156">IF(ISERROR(INDEX(גיליון3!$U$13:$X$27,MATCH('דיווח פרטני'!G3156,גיליון3!$T$13:$T$27,0),MATCH('דיווח פרטני'!C3156,גיליון3!$U$12:$X$12,0)))," ", INDEX(גיליון3!$U$13:$X$27,MATCH('דיווח פרטני'!G3156,גיליון3!$T$13:$T$27,0),MATCH('דיווח פרטני'!C3156,גיליון3!$U$12:$X$12,0)))</f>
        <v xml:space="preserve"> </v>
      </c>
      <c r="I3156" s="866"/>
      <c r="J3156" s="866"/>
      <c r="K3156" s="905"/>
    </row>
    <row r="3157" spans="1:11" ht="19" thickBot="1" x14ac:dyDescent="0.5">
      <c r="A3157" s="866"/>
      <c r="B3157" s="866"/>
      <c r="C3157" s="866"/>
      <c r="D3157" s="866"/>
      <c r="E3157" s="867"/>
      <c r="F3157" s="866"/>
      <c r="G3157" s="866"/>
      <c r="H3157" s="870" t="str">
        <f t="array" ref="H3157">IF(ISERROR(INDEX(גיליון3!$U$13:$X$27,MATCH('דיווח פרטני'!G3157,גיליון3!$T$13:$T$27,0),MATCH('דיווח פרטני'!C3157,גיליון3!$U$12:$X$12,0)))," ", INDEX(גיליון3!$U$13:$X$27,MATCH('דיווח פרטני'!G3157,גיליון3!$T$13:$T$27,0),MATCH('דיווח פרטני'!C3157,גיליון3!$U$12:$X$12,0)))</f>
        <v xml:space="preserve"> </v>
      </c>
      <c r="I3157" s="866"/>
      <c r="J3157" s="866"/>
      <c r="K3157" s="905"/>
    </row>
    <row r="3158" spans="1:11" ht="19" thickBot="1" x14ac:dyDescent="0.5">
      <c r="A3158" s="866"/>
      <c r="B3158" s="866"/>
      <c r="C3158" s="866"/>
      <c r="D3158" s="866"/>
      <c r="E3158" s="867"/>
      <c r="F3158" s="866"/>
      <c r="G3158" s="866"/>
      <c r="H3158" s="870" t="str">
        <f t="array" ref="H3158">IF(ISERROR(INDEX(גיליון3!$U$13:$X$27,MATCH('דיווח פרטני'!G3158,גיליון3!$T$13:$T$27,0),MATCH('דיווח פרטני'!C3158,גיליון3!$U$12:$X$12,0)))," ", INDEX(גיליון3!$U$13:$X$27,MATCH('דיווח פרטני'!G3158,גיליון3!$T$13:$T$27,0),MATCH('דיווח פרטני'!C3158,גיליון3!$U$12:$X$12,0)))</f>
        <v xml:space="preserve"> </v>
      </c>
      <c r="I3158" s="866"/>
      <c r="J3158" s="866"/>
      <c r="K3158" s="905"/>
    </row>
    <row r="3159" spans="1:11" ht="19" thickBot="1" x14ac:dyDescent="0.5">
      <c r="A3159" s="866"/>
      <c r="B3159" s="866"/>
      <c r="C3159" s="866"/>
      <c r="D3159" s="866"/>
      <c r="E3159" s="867"/>
      <c r="F3159" s="866"/>
      <c r="G3159" s="866"/>
      <c r="H3159" s="870" t="str">
        <f t="array" ref="H3159">IF(ISERROR(INDEX(גיליון3!$U$13:$X$27,MATCH('דיווח פרטני'!G3159,גיליון3!$T$13:$T$27,0),MATCH('דיווח פרטני'!C3159,גיליון3!$U$12:$X$12,0)))," ", INDEX(גיליון3!$U$13:$X$27,MATCH('דיווח פרטני'!G3159,גיליון3!$T$13:$T$27,0),MATCH('דיווח פרטני'!C3159,גיליון3!$U$12:$X$12,0)))</f>
        <v xml:space="preserve"> </v>
      </c>
      <c r="I3159" s="866"/>
      <c r="J3159" s="866"/>
      <c r="K3159" s="905"/>
    </row>
    <row r="3160" spans="1:11" ht="19" thickBot="1" x14ac:dyDescent="0.5">
      <c r="A3160" s="866"/>
      <c r="B3160" s="866"/>
      <c r="C3160" s="866"/>
      <c r="D3160" s="866"/>
      <c r="E3160" s="867"/>
      <c r="F3160" s="866"/>
      <c r="G3160" s="866"/>
      <c r="H3160" s="870" t="str">
        <f t="array" ref="H3160">IF(ISERROR(INDEX(גיליון3!$U$13:$X$27,MATCH('דיווח פרטני'!G3160,גיליון3!$T$13:$T$27,0),MATCH('דיווח פרטני'!C3160,גיליון3!$U$12:$X$12,0)))," ", INDEX(גיליון3!$U$13:$X$27,MATCH('דיווח פרטני'!G3160,גיליון3!$T$13:$T$27,0),MATCH('דיווח פרטני'!C3160,גיליון3!$U$12:$X$12,0)))</f>
        <v xml:space="preserve"> </v>
      </c>
      <c r="I3160" s="866"/>
      <c r="J3160" s="866"/>
      <c r="K3160" s="905"/>
    </row>
    <row r="3161" spans="1:11" ht="19" thickBot="1" x14ac:dyDescent="0.5">
      <c r="A3161" s="866"/>
      <c r="B3161" s="866"/>
      <c r="C3161" s="866"/>
      <c r="D3161" s="866"/>
      <c r="E3161" s="867"/>
      <c r="F3161" s="866"/>
      <c r="G3161" s="866"/>
      <c r="H3161" s="870" t="str">
        <f t="array" ref="H3161">IF(ISERROR(INDEX(גיליון3!$U$13:$X$27,MATCH('דיווח פרטני'!G3161,גיליון3!$T$13:$T$27,0),MATCH('דיווח פרטני'!C3161,גיליון3!$U$12:$X$12,0)))," ", INDEX(גיליון3!$U$13:$X$27,MATCH('דיווח פרטני'!G3161,גיליון3!$T$13:$T$27,0),MATCH('דיווח פרטני'!C3161,גיליון3!$U$12:$X$12,0)))</f>
        <v xml:space="preserve"> </v>
      </c>
      <c r="I3161" s="866"/>
      <c r="J3161" s="866"/>
      <c r="K3161" s="905"/>
    </row>
    <row r="3162" spans="1:11" ht="19" thickBot="1" x14ac:dyDescent="0.5">
      <c r="A3162" s="866"/>
      <c r="B3162" s="866"/>
      <c r="C3162" s="866"/>
      <c r="D3162" s="866"/>
      <c r="E3162" s="867"/>
      <c r="F3162" s="866"/>
      <c r="G3162" s="866"/>
      <c r="H3162" s="870" t="str">
        <f t="array" ref="H3162">IF(ISERROR(INDEX(גיליון3!$U$13:$X$27,MATCH('דיווח פרטני'!G3162,גיליון3!$T$13:$T$27,0),MATCH('דיווח פרטני'!C3162,גיליון3!$U$12:$X$12,0)))," ", INDEX(גיליון3!$U$13:$X$27,MATCH('דיווח פרטני'!G3162,גיליון3!$T$13:$T$27,0),MATCH('דיווח פרטני'!C3162,גיליון3!$U$12:$X$12,0)))</f>
        <v xml:space="preserve"> </v>
      </c>
      <c r="I3162" s="866"/>
      <c r="J3162" s="866"/>
      <c r="K3162" s="905"/>
    </row>
    <row r="3163" spans="1:11" ht="19" thickBot="1" x14ac:dyDescent="0.5">
      <c r="A3163" s="866"/>
      <c r="B3163" s="866"/>
      <c r="C3163" s="866"/>
      <c r="D3163" s="866"/>
      <c r="E3163" s="867"/>
      <c r="F3163" s="866"/>
      <c r="G3163" s="866"/>
      <c r="H3163" s="870" t="str">
        <f t="array" ref="H3163">IF(ISERROR(INDEX(גיליון3!$U$13:$X$27,MATCH('דיווח פרטני'!G3163,גיליון3!$T$13:$T$27,0),MATCH('דיווח פרטני'!C3163,גיליון3!$U$12:$X$12,0)))," ", INDEX(גיליון3!$U$13:$X$27,MATCH('דיווח פרטני'!G3163,גיליון3!$T$13:$T$27,0),MATCH('דיווח פרטני'!C3163,גיליון3!$U$12:$X$12,0)))</f>
        <v xml:space="preserve"> </v>
      </c>
      <c r="I3163" s="866"/>
      <c r="J3163" s="866"/>
      <c r="K3163" s="905"/>
    </row>
    <row r="3164" spans="1:11" ht="19" thickBot="1" x14ac:dyDescent="0.5">
      <c r="A3164" s="866"/>
      <c r="B3164" s="866"/>
      <c r="C3164" s="866"/>
      <c r="D3164" s="866"/>
      <c r="E3164" s="867"/>
      <c r="F3164" s="866"/>
      <c r="G3164" s="866"/>
      <c r="H3164" s="870" t="str">
        <f t="array" ref="H3164">IF(ISERROR(INDEX(גיליון3!$U$13:$X$27,MATCH('דיווח פרטני'!G3164,גיליון3!$T$13:$T$27,0),MATCH('דיווח פרטני'!C3164,גיליון3!$U$12:$X$12,0)))," ", INDEX(גיליון3!$U$13:$X$27,MATCH('דיווח פרטני'!G3164,גיליון3!$T$13:$T$27,0),MATCH('דיווח פרטני'!C3164,גיליון3!$U$12:$X$12,0)))</f>
        <v xml:space="preserve"> </v>
      </c>
      <c r="I3164" s="866"/>
      <c r="J3164" s="866"/>
      <c r="K3164" s="905"/>
    </row>
    <row r="3165" spans="1:11" ht="19" thickBot="1" x14ac:dyDescent="0.5">
      <c r="A3165" s="866"/>
      <c r="B3165" s="866"/>
      <c r="C3165" s="866"/>
      <c r="D3165" s="866"/>
      <c r="E3165" s="867"/>
      <c r="F3165" s="866"/>
      <c r="G3165" s="866"/>
      <c r="H3165" s="870" t="str">
        <f t="array" ref="H3165">IF(ISERROR(INDEX(גיליון3!$U$13:$X$27,MATCH('דיווח פרטני'!G3165,גיליון3!$T$13:$T$27,0),MATCH('דיווח פרטני'!C3165,גיליון3!$U$12:$X$12,0)))," ", INDEX(גיליון3!$U$13:$X$27,MATCH('דיווח פרטני'!G3165,גיליון3!$T$13:$T$27,0),MATCH('דיווח פרטני'!C3165,גיליון3!$U$12:$X$12,0)))</f>
        <v xml:space="preserve"> </v>
      </c>
      <c r="I3165" s="866"/>
      <c r="J3165" s="866"/>
      <c r="K3165" s="905"/>
    </row>
    <row r="3166" spans="1:11" ht="19" thickBot="1" x14ac:dyDescent="0.5">
      <c r="A3166" s="866"/>
      <c r="B3166" s="866"/>
      <c r="C3166" s="866"/>
      <c r="D3166" s="866"/>
      <c r="E3166" s="867"/>
      <c r="F3166" s="866"/>
      <c r="G3166" s="866"/>
      <c r="H3166" s="870" t="str">
        <f t="array" ref="H3166">IF(ISERROR(INDEX(גיליון3!$U$13:$X$27,MATCH('דיווח פרטני'!G3166,גיליון3!$T$13:$T$27,0),MATCH('דיווח פרטני'!C3166,גיליון3!$U$12:$X$12,0)))," ", INDEX(גיליון3!$U$13:$X$27,MATCH('דיווח פרטני'!G3166,גיליון3!$T$13:$T$27,0),MATCH('דיווח פרטני'!C3166,גיליון3!$U$12:$X$12,0)))</f>
        <v xml:space="preserve"> </v>
      </c>
      <c r="I3166" s="866"/>
      <c r="J3166" s="866"/>
      <c r="K3166" s="905"/>
    </row>
    <row r="3167" spans="1:11" ht="19" thickBot="1" x14ac:dyDescent="0.5">
      <c r="A3167" s="866"/>
      <c r="B3167" s="866"/>
      <c r="C3167" s="866"/>
      <c r="D3167" s="866"/>
      <c r="E3167" s="867"/>
      <c r="F3167" s="866"/>
      <c r="G3167" s="866"/>
      <c r="H3167" s="870" t="str">
        <f t="array" ref="H3167">IF(ISERROR(INDEX(גיליון3!$U$13:$X$27,MATCH('דיווח פרטני'!G3167,גיליון3!$T$13:$T$27,0),MATCH('דיווח פרטני'!C3167,גיליון3!$U$12:$X$12,0)))," ", INDEX(גיליון3!$U$13:$X$27,MATCH('דיווח פרטני'!G3167,גיליון3!$T$13:$T$27,0),MATCH('דיווח פרטני'!C3167,גיליון3!$U$12:$X$12,0)))</f>
        <v xml:space="preserve"> </v>
      </c>
      <c r="I3167" s="866"/>
      <c r="J3167" s="866"/>
      <c r="K3167" s="905"/>
    </row>
    <row r="3168" spans="1:11" ht="19" thickBot="1" x14ac:dyDescent="0.5">
      <c r="A3168" s="866"/>
      <c r="B3168" s="866"/>
      <c r="C3168" s="866"/>
      <c r="D3168" s="866"/>
      <c r="E3168" s="867"/>
      <c r="F3168" s="866"/>
      <c r="G3168" s="866"/>
      <c r="H3168" s="870" t="str">
        <f t="array" ref="H3168">IF(ISERROR(INDEX(גיליון3!$U$13:$X$27,MATCH('דיווח פרטני'!G3168,גיליון3!$T$13:$T$27,0),MATCH('דיווח פרטני'!C3168,גיליון3!$U$12:$X$12,0)))," ", INDEX(גיליון3!$U$13:$X$27,MATCH('דיווח פרטני'!G3168,גיליון3!$T$13:$T$27,0),MATCH('דיווח פרטני'!C3168,גיליון3!$U$12:$X$12,0)))</f>
        <v xml:space="preserve"> </v>
      </c>
      <c r="I3168" s="866"/>
      <c r="J3168" s="866"/>
      <c r="K3168" s="905"/>
    </row>
    <row r="3169" spans="1:11" ht="19" thickBot="1" x14ac:dyDescent="0.5">
      <c r="A3169" s="866"/>
      <c r="B3169" s="866"/>
      <c r="C3169" s="866"/>
      <c r="D3169" s="866"/>
      <c r="E3169" s="867"/>
      <c r="F3169" s="866"/>
      <c r="G3169" s="866"/>
      <c r="H3169" s="870" t="str">
        <f t="array" ref="H3169">IF(ISERROR(INDEX(גיליון3!$U$13:$X$27,MATCH('דיווח פרטני'!G3169,גיליון3!$T$13:$T$27,0),MATCH('דיווח פרטני'!C3169,גיליון3!$U$12:$X$12,0)))," ", INDEX(גיליון3!$U$13:$X$27,MATCH('דיווח פרטני'!G3169,גיליון3!$T$13:$T$27,0),MATCH('דיווח פרטני'!C3169,גיליון3!$U$12:$X$12,0)))</f>
        <v xml:space="preserve"> </v>
      </c>
      <c r="I3169" s="866"/>
      <c r="J3169" s="866"/>
      <c r="K3169" s="905"/>
    </row>
    <row r="3170" spans="1:11" ht="19" thickBot="1" x14ac:dyDescent="0.5">
      <c r="A3170" s="866"/>
      <c r="B3170" s="866"/>
      <c r="C3170" s="866"/>
      <c r="D3170" s="866"/>
      <c r="E3170" s="867"/>
      <c r="F3170" s="866"/>
      <c r="G3170" s="866"/>
      <c r="H3170" s="870" t="str">
        <f t="array" ref="H3170">IF(ISERROR(INDEX(גיליון3!$U$13:$X$27,MATCH('דיווח פרטני'!G3170,גיליון3!$T$13:$T$27,0),MATCH('דיווח פרטני'!C3170,גיליון3!$U$12:$X$12,0)))," ", INDEX(גיליון3!$U$13:$X$27,MATCH('דיווח פרטני'!G3170,גיליון3!$T$13:$T$27,0),MATCH('דיווח פרטני'!C3170,גיליון3!$U$12:$X$12,0)))</f>
        <v xml:space="preserve"> </v>
      </c>
      <c r="I3170" s="866"/>
      <c r="J3170" s="866"/>
      <c r="K3170" s="905"/>
    </row>
    <row r="3171" spans="1:11" ht="19" thickBot="1" x14ac:dyDescent="0.5">
      <c r="A3171" s="866"/>
      <c r="B3171" s="866"/>
      <c r="C3171" s="866"/>
      <c r="D3171" s="866"/>
      <c r="E3171" s="867"/>
      <c r="F3171" s="866"/>
      <c r="G3171" s="866"/>
      <c r="H3171" s="870" t="str">
        <f t="array" ref="H3171">IF(ISERROR(INDEX(גיליון3!$U$13:$X$27,MATCH('דיווח פרטני'!G3171,גיליון3!$T$13:$T$27,0),MATCH('דיווח פרטני'!C3171,גיליון3!$U$12:$X$12,0)))," ", INDEX(גיליון3!$U$13:$X$27,MATCH('דיווח פרטני'!G3171,גיליון3!$T$13:$T$27,0),MATCH('דיווח פרטני'!C3171,גיליון3!$U$12:$X$12,0)))</f>
        <v xml:space="preserve"> </v>
      </c>
      <c r="I3171" s="866"/>
      <c r="J3171" s="866"/>
      <c r="K3171" s="905"/>
    </row>
    <row r="3172" spans="1:11" ht="19" thickBot="1" x14ac:dyDescent="0.5">
      <c r="A3172" s="866"/>
      <c r="B3172" s="866"/>
      <c r="C3172" s="866"/>
      <c r="D3172" s="866"/>
      <c r="E3172" s="867"/>
      <c r="F3172" s="866"/>
      <c r="G3172" s="866"/>
      <c r="H3172" s="870" t="str">
        <f t="array" ref="H3172">IF(ISERROR(INDEX(גיליון3!$U$13:$X$27,MATCH('דיווח פרטני'!G3172,גיליון3!$T$13:$T$27,0),MATCH('דיווח פרטני'!C3172,גיליון3!$U$12:$X$12,0)))," ", INDEX(גיליון3!$U$13:$X$27,MATCH('דיווח פרטני'!G3172,גיליון3!$T$13:$T$27,0),MATCH('דיווח פרטני'!C3172,גיליון3!$U$12:$X$12,0)))</f>
        <v xml:space="preserve"> </v>
      </c>
      <c r="I3172" s="866"/>
      <c r="J3172" s="866"/>
      <c r="K3172" s="905"/>
    </row>
    <row r="3173" spans="1:11" ht="19" thickBot="1" x14ac:dyDescent="0.5">
      <c r="A3173" s="866"/>
      <c r="B3173" s="866"/>
      <c r="C3173" s="866"/>
      <c r="D3173" s="866"/>
      <c r="E3173" s="867"/>
      <c r="F3173" s="866"/>
      <c r="G3173" s="866"/>
      <c r="H3173" s="870" t="str">
        <f t="array" ref="H3173">IF(ISERROR(INDEX(גיליון3!$U$13:$X$27,MATCH('דיווח פרטני'!G3173,גיליון3!$T$13:$T$27,0),MATCH('דיווח פרטני'!C3173,גיליון3!$U$12:$X$12,0)))," ", INDEX(גיליון3!$U$13:$X$27,MATCH('דיווח פרטני'!G3173,גיליון3!$T$13:$T$27,0),MATCH('דיווח פרטני'!C3173,גיליון3!$U$12:$X$12,0)))</f>
        <v xml:space="preserve"> </v>
      </c>
      <c r="I3173" s="866"/>
      <c r="J3173" s="866"/>
      <c r="K3173" s="905"/>
    </row>
    <row r="3174" spans="1:11" ht="19" thickBot="1" x14ac:dyDescent="0.5">
      <c r="A3174" s="866"/>
      <c r="B3174" s="866"/>
      <c r="C3174" s="866"/>
      <c r="D3174" s="866"/>
      <c r="E3174" s="867"/>
      <c r="F3174" s="866"/>
      <c r="G3174" s="866"/>
      <c r="H3174" s="870" t="str">
        <f t="array" ref="H3174">IF(ISERROR(INDEX(גיליון3!$U$13:$X$27,MATCH('דיווח פרטני'!G3174,גיליון3!$T$13:$T$27,0),MATCH('דיווח פרטני'!C3174,גיליון3!$U$12:$X$12,0)))," ", INDEX(גיליון3!$U$13:$X$27,MATCH('דיווח פרטני'!G3174,גיליון3!$T$13:$T$27,0),MATCH('דיווח פרטני'!C3174,גיליון3!$U$12:$X$12,0)))</f>
        <v xml:space="preserve"> </v>
      </c>
      <c r="I3174" s="866"/>
      <c r="J3174" s="866"/>
      <c r="K3174" s="905"/>
    </row>
    <row r="3175" spans="1:11" ht="19" thickBot="1" x14ac:dyDescent="0.5">
      <c r="A3175" s="866"/>
      <c r="B3175" s="866"/>
      <c r="C3175" s="866"/>
      <c r="D3175" s="866"/>
      <c r="E3175" s="867"/>
      <c r="F3175" s="866"/>
      <c r="G3175" s="866"/>
      <c r="H3175" s="870" t="str">
        <f t="array" ref="H3175">IF(ISERROR(INDEX(גיליון3!$U$13:$X$27,MATCH('דיווח פרטני'!G3175,גיליון3!$T$13:$T$27,0),MATCH('דיווח פרטני'!C3175,גיליון3!$U$12:$X$12,0)))," ", INDEX(גיליון3!$U$13:$X$27,MATCH('דיווח פרטני'!G3175,גיליון3!$T$13:$T$27,0),MATCH('דיווח פרטני'!C3175,גיליון3!$U$12:$X$12,0)))</f>
        <v xml:space="preserve"> </v>
      </c>
      <c r="I3175" s="866"/>
      <c r="J3175" s="866"/>
      <c r="K3175" s="905"/>
    </row>
    <row r="3176" spans="1:11" ht="19" thickBot="1" x14ac:dyDescent="0.5">
      <c r="A3176" s="866"/>
      <c r="B3176" s="866"/>
      <c r="C3176" s="866"/>
      <c r="D3176" s="866"/>
      <c r="E3176" s="867"/>
      <c r="F3176" s="866"/>
      <c r="G3176" s="866"/>
      <c r="H3176" s="870" t="str">
        <f t="array" ref="H3176">IF(ISERROR(INDEX(גיליון3!$U$13:$X$27,MATCH('דיווח פרטני'!G3176,גיליון3!$T$13:$T$27,0),MATCH('דיווח פרטני'!C3176,גיליון3!$U$12:$X$12,0)))," ", INDEX(גיליון3!$U$13:$X$27,MATCH('דיווח פרטני'!G3176,גיליון3!$T$13:$T$27,0),MATCH('דיווח פרטני'!C3176,גיליון3!$U$12:$X$12,0)))</f>
        <v xml:space="preserve"> </v>
      </c>
      <c r="I3176" s="866"/>
      <c r="J3176" s="866"/>
      <c r="K3176" s="905"/>
    </row>
    <row r="3177" spans="1:11" ht="19" thickBot="1" x14ac:dyDescent="0.5">
      <c r="A3177" s="866"/>
      <c r="B3177" s="866"/>
      <c r="C3177" s="866"/>
      <c r="D3177" s="866"/>
      <c r="E3177" s="867"/>
      <c r="F3177" s="866"/>
      <c r="G3177" s="866"/>
      <c r="H3177" s="870" t="str">
        <f t="array" ref="H3177">IF(ISERROR(INDEX(גיליון3!$U$13:$X$27,MATCH('דיווח פרטני'!G3177,גיליון3!$T$13:$T$27,0),MATCH('דיווח פרטני'!C3177,גיליון3!$U$12:$X$12,0)))," ", INDEX(גיליון3!$U$13:$X$27,MATCH('דיווח פרטני'!G3177,גיליון3!$T$13:$T$27,0),MATCH('דיווח פרטני'!C3177,גיליון3!$U$12:$X$12,0)))</f>
        <v xml:space="preserve"> </v>
      </c>
      <c r="I3177" s="866"/>
      <c r="J3177" s="866"/>
      <c r="K3177" s="905"/>
    </row>
    <row r="3178" spans="1:11" ht="19" thickBot="1" x14ac:dyDescent="0.5">
      <c r="A3178" s="866"/>
      <c r="B3178" s="866"/>
      <c r="C3178" s="866"/>
      <c r="D3178" s="866"/>
      <c r="E3178" s="867"/>
      <c r="F3178" s="866"/>
      <c r="G3178" s="866"/>
      <c r="H3178" s="870" t="str">
        <f t="array" ref="H3178">IF(ISERROR(INDEX(גיליון3!$U$13:$X$27,MATCH('דיווח פרטני'!G3178,גיליון3!$T$13:$T$27,0),MATCH('דיווח פרטני'!C3178,גיליון3!$U$12:$X$12,0)))," ", INDEX(גיליון3!$U$13:$X$27,MATCH('דיווח פרטני'!G3178,גיליון3!$T$13:$T$27,0),MATCH('דיווח פרטני'!C3178,גיליון3!$U$12:$X$12,0)))</f>
        <v xml:space="preserve"> </v>
      </c>
      <c r="I3178" s="866"/>
      <c r="J3178" s="866"/>
      <c r="K3178" s="905"/>
    </row>
    <row r="3179" spans="1:11" ht="19" thickBot="1" x14ac:dyDescent="0.5">
      <c r="A3179" s="866"/>
      <c r="B3179" s="866"/>
      <c r="C3179" s="866"/>
      <c r="D3179" s="866"/>
      <c r="E3179" s="867"/>
      <c r="F3179" s="866"/>
      <c r="G3179" s="866"/>
      <c r="H3179" s="870" t="str">
        <f t="array" ref="H3179">IF(ISERROR(INDEX(גיליון3!$U$13:$X$27,MATCH('דיווח פרטני'!G3179,גיליון3!$T$13:$T$27,0),MATCH('דיווח פרטני'!C3179,גיליון3!$U$12:$X$12,0)))," ", INDEX(גיליון3!$U$13:$X$27,MATCH('דיווח פרטני'!G3179,גיליון3!$T$13:$T$27,0),MATCH('דיווח פרטני'!C3179,גיליון3!$U$12:$X$12,0)))</f>
        <v xml:space="preserve"> </v>
      </c>
      <c r="I3179" s="866"/>
      <c r="J3179" s="866"/>
      <c r="K3179" s="905"/>
    </row>
    <row r="3180" spans="1:11" ht="19" thickBot="1" x14ac:dyDescent="0.5">
      <c r="A3180" s="866"/>
      <c r="B3180" s="866"/>
      <c r="C3180" s="866"/>
      <c r="D3180" s="866"/>
      <c r="E3180" s="867"/>
      <c r="F3180" s="866"/>
      <c r="G3180" s="866"/>
      <c r="H3180" s="870" t="str">
        <f t="array" ref="H3180">IF(ISERROR(INDEX(גיליון3!$U$13:$X$27,MATCH('דיווח פרטני'!G3180,גיליון3!$T$13:$T$27,0),MATCH('דיווח פרטני'!C3180,גיליון3!$U$12:$X$12,0)))," ", INDEX(גיליון3!$U$13:$X$27,MATCH('דיווח פרטני'!G3180,גיליון3!$T$13:$T$27,0),MATCH('דיווח פרטני'!C3180,גיליון3!$U$12:$X$12,0)))</f>
        <v xml:space="preserve"> </v>
      </c>
      <c r="I3180" s="866"/>
      <c r="J3180" s="866"/>
      <c r="K3180" s="905"/>
    </row>
    <row r="3181" spans="1:11" ht="19" thickBot="1" x14ac:dyDescent="0.5">
      <c r="A3181" s="866"/>
      <c r="B3181" s="866"/>
      <c r="C3181" s="866"/>
      <c r="D3181" s="866"/>
      <c r="E3181" s="867"/>
      <c r="F3181" s="866"/>
      <c r="G3181" s="866"/>
      <c r="H3181" s="870" t="str">
        <f t="array" ref="H3181">IF(ISERROR(INDEX(גיליון3!$U$13:$X$27,MATCH('דיווח פרטני'!G3181,גיליון3!$T$13:$T$27,0),MATCH('דיווח פרטני'!C3181,גיליון3!$U$12:$X$12,0)))," ", INDEX(גיליון3!$U$13:$X$27,MATCH('דיווח פרטני'!G3181,גיליון3!$T$13:$T$27,0),MATCH('דיווח פרטני'!C3181,גיליון3!$U$12:$X$12,0)))</f>
        <v xml:space="preserve"> </v>
      </c>
      <c r="I3181" s="866"/>
      <c r="J3181" s="866"/>
      <c r="K3181" s="905"/>
    </row>
    <row r="3182" spans="1:11" ht="19" thickBot="1" x14ac:dyDescent="0.5">
      <c r="A3182" s="866"/>
      <c r="B3182" s="866"/>
      <c r="C3182" s="866"/>
      <c r="D3182" s="866"/>
      <c r="E3182" s="867"/>
      <c r="F3182" s="866"/>
      <c r="G3182" s="866"/>
      <c r="H3182" s="870" t="str">
        <f t="array" ref="H3182">IF(ISERROR(INDEX(גיליון3!$U$13:$X$27,MATCH('דיווח פרטני'!G3182,גיליון3!$T$13:$T$27,0),MATCH('דיווח פרטני'!C3182,גיליון3!$U$12:$X$12,0)))," ", INDEX(גיליון3!$U$13:$X$27,MATCH('דיווח פרטני'!G3182,גיליון3!$T$13:$T$27,0),MATCH('דיווח פרטני'!C3182,גיליון3!$U$12:$X$12,0)))</f>
        <v xml:space="preserve"> </v>
      </c>
      <c r="I3182" s="866"/>
      <c r="J3182" s="866"/>
      <c r="K3182" s="905"/>
    </row>
    <row r="3183" spans="1:11" ht="19" thickBot="1" x14ac:dyDescent="0.5">
      <c r="A3183" s="866"/>
      <c r="B3183" s="866"/>
      <c r="C3183" s="866"/>
      <c r="D3183" s="866"/>
      <c r="E3183" s="867"/>
      <c r="F3183" s="866"/>
      <c r="G3183" s="866"/>
      <c r="H3183" s="870" t="str">
        <f t="array" ref="H3183">IF(ISERROR(INDEX(גיליון3!$U$13:$X$27,MATCH('דיווח פרטני'!G3183,גיליון3!$T$13:$T$27,0),MATCH('דיווח פרטני'!C3183,גיליון3!$U$12:$X$12,0)))," ", INDEX(גיליון3!$U$13:$X$27,MATCH('דיווח פרטני'!G3183,גיליון3!$T$13:$T$27,0),MATCH('דיווח פרטני'!C3183,גיליון3!$U$12:$X$12,0)))</f>
        <v xml:space="preserve"> </v>
      </c>
      <c r="I3183" s="866"/>
      <c r="J3183" s="866"/>
      <c r="K3183" s="905"/>
    </row>
    <row r="3184" spans="1:11" ht="19" thickBot="1" x14ac:dyDescent="0.5">
      <c r="A3184" s="866"/>
      <c r="B3184" s="866"/>
      <c r="C3184" s="866"/>
      <c r="D3184" s="866"/>
      <c r="E3184" s="867"/>
      <c r="F3184" s="866"/>
      <c r="G3184" s="866"/>
      <c r="H3184" s="870" t="str">
        <f t="array" ref="H3184">IF(ISERROR(INDEX(גיליון3!$U$13:$X$27,MATCH('דיווח פרטני'!G3184,גיליון3!$T$13:$T$27,0),MATCH('דיווח פרטני'!C3184,גיליון3!$U$12:$X$12,0)))," ", INDEX(גיליון3!$U$13:$X$27,MATCH('דיווח פרטני'!G3184,גיליון3!$T$13:$T$27,0),MATCH('דיווח פרטני'!C3184,גיליון3!$U$12:$X$12,0)))</f>
        <v xml:space="preserve"> </v>
      </c>
      <c r="I3184" s="866"/>
      <c r="J3184" s="866"/>
      <c r="K3184" s="905"/>
    </row>
    <row r="3185" spans="1:11" ht="19" thickBot="1" x14ac:dyDescent="0.5">
      <c r="A3185" s="866"/>
      <c r="B3185" s="866"/>
      <c r="C3185" s="866"/>
      <c r="D3185" s="866"/>
      <c r="E3185" s="867"/>
      <c r="F3185" s="866"/>
      <c r="G3185" s="866"/>
      <c r="H3185" s="870" t="str">
        <f t="array" ref="H3185">IF(ISERROR(INDEX(גיליון3!$U$13:$X$27,MATCH('דיווח פרטני'!G3185,גיליון3!$T$13:$T$27,0),MATCH('דיווח פרטני'!C3185,גיליון3!$U$12:$X$12,0)))," ", INDEX(גיליון3!$U$13:$X$27,MATCH('דיווח פרטני'!G3185,גיליון3!$T$13:$T$27,0),MATCH('דיווח פרטני'!C3185,גיליון3!$U$12:$X$12,0)))</f>
        <v xml:space="preserve"> </v>
      </c>
      <c r="I3185" s="866"/>
      <c r="J3185" s="866"/>
      <c r="K3185" s="905"/>
    </row>
    <row r="3186" spans="1:11" ht="19" thickBot="1" x14ac:dyDescent="0.5">
      <c r="A3186" s="866"/>
      <c r="B3186" s="866"/>
      <c r="C3186" s="866"/>
      <c r="D3186" s="866"/>
      <c r="E3186" s="867"/>
      <c r="F3186" s="866"/>
      <c r="G3186" s="866"/>
      <c r="H3186" s="870" t="str">
        <f t="array" ref="H3186">IF(ISERROR(INDEX(גיליון3!$U$13:$X$27,MATCH('דיווח פרטני'!G3186,גיליון3!$T$13:$T$27,0),MATCH('דיווח פרטני'!C3186,גיליון3!$U$12:$X$12,0)))," ", INDEX(גיליון3!$U$13:$X$27,MATCH('דיווח פרטני'!G3186,גיליון3!$T$13:$T$27,0),MATCH('דיווח פרטני'!C3186,גיליון3!$U$12:$X$12,0)))</f>
        <v xml:space="preserve"> </v>
      </c>
      <c r="I3186" s="866"/>
      <c r="J3186" s="866"/>
      <c r="K3186" s="905"/>
    </row>
    <row r="3187" spans="1:11" ht="19" thickBot="1" x14ac:dyDescent="0.5">
      <c r="A3187" s="866"/>
      <c r="B3187" s="866"/>
      <c r="C3187" s="866"/>
      <c r="D3187" s="866"/>
      <c r="E3187" s="867"/>
      <c r="F3187" s="866"/>
      <c r="G3187" s="866"/>
      <c r="H3187" s="870" t="str">
        <f t="array" ref="H3187">IF(ISERROR(INDEX(גיליון3!$U$13:$X$27,MATCH('דיווח פרטני'!G3187,גיליון3!$T$13:$T$27,0),MATCH('דיווח פרטני'!C3187,גיליון3!$U$12:$X$12,0)))," ", INDEX(גיליון3!$U$13:$X$27,MATCH('דיווח פרטני'!G3187,גיליון3!$T$13:$T$27,0),MATCH('דיווח פרטני'!C3187,גיליון3!$U$12:$X$12,0)))</f>
        <v xml:space="preserve"> </v>
      </c>
      <c r="I3187" s="866"/>
      <c r="J3187" s="866"/>
      <c r="K3187" s="905"/>
    </row>
    <row r="3188" spans="1:11" ht="19" thickBot="1" x14ac:dyDescent="0.5">
      <c r="A3188" s="866"/>
      <c r="B3188" s="866"/>
      <c r="C3188" s="866"/>
      <c r="D3188" s="866"/>
      <c r="E3188" s="867"/>
      <c r="F3188" s="866"/>
      <c r="G3188" s="866"/>
      <c r="H3188" s="870" t="str">
        <f t="array" ref="H3188">IF(ISERROR(INDEX(גיליון3!$U$13:$X$27,MATCH('דיווח פרטני'!G3188,גיליון3!$T$13:$T$27,0),MATCH('דיווח פרטני'!C3188,גיליון3!$U$12:$X$12,0)))," ", INDEX(גיליון3!$U$13:$X$27,MATCH('דיווח פרטני'!G3188,גיליון3!$T$13:$T$27,0),MATCH('דיווח פרטני'!C3188,גיליון3!$U$12:$X$12,0)))</f>
        <v xml:space="preserve"> </v>
      </c>
      <c r="I3188" s="866"/>
      <c r="J3188" s="866"/>
      <c r="K3188" s="905"/>
    </row>
    <row r="3189" spans="1:11" ht="19" thickBot="1" x14ac:dyDescent="0.5">
      <c r="A3189" s="866"/>
      <c r="B3189" s="866"/>
      <c r="C3189" s="866"/>
      <c r="D3189" s="866"/>
      <c r="E3189" s="867"/>
      <c r="F3189" s="866"/>
      <c r="G3189" s="866"/>
      <c r="H3189" s="870" t="str">
        <f t="array" ref="H3189">IF(ISERROR(INDEX(גיליון3!$U$13:$X$27,MATCH('דיווח פרטני'!G3189,גיליון3!$T$13:$T$27,0),MATCH('דיווח פרטני'!C3189,גיליון3!$U$12:$X$12,0)))," ", INDEX(גיליון3!$U$13:$X$27,MATCH('דיווח פרטני'!G3189,גיליון3!$T$13:$T$27,0),MATCH('דיווח פרטני'!C3189,גיליון3!$U$12:$X$12,0)))</f>
        <v xml:space="preserve"> </v>
      </c>
      <c r="I3189" s="866"/>
      <c r="J3189" s="866"/>
      <c r="K3189" s="905"/>
    </row>
    <row r="3190" spans="1:11" ht="19" thickBot="1" x14ac:dyDescent="0.5">
      <c r="A3190" s="866"/>
      <c r="B3190" s="866"/>
      <c r="C3190" s="866"/>
      <c r="D3190" s="866"/>
      <c r="E3190" s="867"/>
      <c r="F3190" s="866"/>
      <c r="G3190" s="866"/>
      <c r="H3190" s="870" t="str">
        <f t="array" ref="H3190">IF(ISERROR(INDEX(גיליון3!$U$13:$X$27,MATCH('דיווח פרטני'!G3190,גיליון3!$T$13:$T$27,0),MATCH('דיווח פרטני'!C3190,גיליון3!$U$12:$X$12,0)))," ", INDEX(גיליון3!$U$13:$X$27,MATCH('דיווח פרטני'!G3190,גיליון3!$T$13:$T$27,0),MATCH('דיווח פרטני'!C3190,גיליון3!$U$12:$X$12,0)))</f>
        <v xml:space="preserve"> </v>
      </c>
      <c r="I3190" s="866"/>
      <c r="J3190" s="866"/>
      <c r="K3190" s="905"/>
    </row>
    <row r="3191" spans="1:11" ht="19" thickBot="1" x14ac:dyDescent="0.5">
      <c r="A3191" s="866"/>
      <c r="B3191" s="866"/>
      <c r="C3191" s="866"/>
      <c r="D3191" s="866"/>
      <c r="E3191" s="867"/>
      <c r="F3191" s="866"/>
      <c r="G3191" s="866"/>
      <c r="H3191" s="870" t="str">
        <f t="array" ref="H3191">IF(ISERROR(INDEX(גיליון3!$U$13:$X$27,MATCH('דיווח פרטני'!G3191,גיליון3!$T$13:$T$27,0),MATCH('דיווח פרטני'!C3191,גיליון3!$U$12:$X$12,0)))," ", INDEX(גיליון3!$U$13:$X$27,MATCH('דיווח פרטני'!G3191,גיליון3!$T$13:$T$27,0),MATCH('דיווח פרטני'!C3191,גיליון3!$U$12:$X$12,0)))</f>
        <v xml:space="preserve"> </v>
      </c>
      <c r="I3191" s="866"/>
      <c r="J3191" s="866"/>
      <c r="K3191" s="905"/>
    </row>
    <row r="3192" spans="1:11" ht="19" thickBot="1" x14ac:dyDescent="0.5">
      <c r="A3192" s="866"/>
      <c r="B3192" s="866"/>
      <c r="C3192" s="866"/>
      <c r="D3192" s="866"/>
      <c r="E3192" s="867"/>
      <c r="F3192" s="866"/>
      <c r="G3192" s="866"/>
      <c r="H3192" s="870" t="str">
        <f t="array" ref="H3192">IF(ISERROR(INDEX(גיליון3!$U$13:$X$27,MATCH('דיווח פרטני'!G3192,גיליון3!$T$13:$T$27,0),MATCH('דיווח פרטני'!C3192,גיליון3!$U$12:$X$12,0)))," ", INDEX(גיליון3!$U$13:$X$27,MATCH('דיווח פרטני'!G3192,גיליון3!$T$13:$T$27,0),MATCH('דיווח פרטני'!C3192,גיליון3!$U$12:$X$12,0)))</f>
        <v xml:space="preserve"> </v>
      </c>
      <c r="I3192" s="866"/>
      <c r="J3192" s="866"/>
      <c r="K3192" s="905"/>
    </row>
    <row r="3193" spans="1:11" ht="19" thickBot="1" x14ac:dyDescent="0.5">
      <c r="A3193" s="866"/>
      <c r="B3193" s="866"/>
      <c r="C3193" s="866"/>
      <c r="D3193" s="866"/>
      <c r="E3193" s="867"/>
      <c r="F3193" s="866"/>
      <c r="G3193" s="866"/>
      <c r="H3193" s="870" t="str">
        <f t="array" ref="H3193">IF(ISERROR(INDEX(גיליון3!$U$13:$X$27,MATCH('דיווח פרטני'!G3193,גיליון3!$T$13:$T$27,0),MATCH('דיווח פרטני'!C3193,גיליון3!$U$12:$X$12,0)))," ", INDEX(גיליון3!$U$13:$X$27,MATCH('דיווח פרטני'!G3193,גיליון3!$T$13:$T$27,0),MATCH('דיווח פרטני'!C3193,גיליון3!$U$12:$X$12,0)))</f>
        <v xml:space="preserve"> </v>
      </c>
      <c r="I3193" s="866"/>
      <c r="J3193" s="866"/>
      <c r="K3193" s="905"/>
    </row>
    <row r="3194" spans="1:11" ht="19" thickBot="1" x14ac:dyDescent="0.5">
      <c r="A3194" s="866"/>
      <c r="B3194" s="866"/>
      <c r="C3194" s="866"/>
      <c r="D3194" s="866"/>
      <c r="E3194" s="867"/>
      <c r="F3194" s="866"/>
      <c r="G3194" s="866"/>
      <c r="H3194" s="870" t="str">
        <f t="array" ref="H3194">IF(ISERROR(INDEX(גיליון3!$U$13:$X$27,MATCH('דיווח פרטני'!G3194,גיליון3!$T$13:$T$27,0),MATCH('דיווח פרטני'!C3194,גיליון3!$U$12:$X$12,0)))," ", INDEX(גיליון3!$U$13:$X$27,MATCH('דיווח פרטני'!G3194,גיליון3!$T$13:$T$27,0),MATCH('דיווח פרטני'!C3194,גיליון3!$U$12:$X$12,0)))</f>
        <v xml:space="preserve"> </v>
      </c>
      <c r="I3194" s="866"/>
      <c r="J3194" s="866"/>
      <c r="K3194" s="905"/>
    </row>
    <row r="3195" spans="1:11" ht="19" thickBot="1" x14ac:dyDescent="0.5">
      <c r="A3195" s="866"/>
      <c r="B3195" s="866"/>
      <c r="C3195" s="866"/>
      <c r="D3195" s="866"/>
      <c r="E3195" s="867"/>
      <c r="F3195" s="866"/>
      <c r="G3195" s="866"/>
      <c r="H3195" s="870" t="str">
        <f t="array" ref="H3195">IF(ISERROR(INDEX(גיליון3!$U$13:$X$27,MATCH('דיווח פרטני'!G3195,גיליון3!$T$13:$T$27,0),MATCH('דיווח פרטני'!C3195,גיליון3!$U$12:$X$12,0)))," ", INDEX(גיליון3!$U$13:$X$27,MATCH('דיווח פרטני'!G3195,גיליון3!$T$13:$T$27,0),MATCH('דיווח פרטני'!C3195,גיליון3!$U$12:$X$12,0)))</f>
        <v xml:space="preserve"> </v>
      </c>
      <c r="I3195" s="866"/>
      <c r="J3195" s="866"/>
      <c r="K3195" s="905"/>
    </row>
    <row r="3196" spans="1:11" ht="19" thickBot="1" x14ac:dyDescent="0.5">
      <c r="A3196" s="866"/>
      <c r="B3196" s="866"/>
      <c r="C3196" s="866"/>
      <c r="D3196" s="866"/>
      <c r="E3196" s="867"/>
      <c r="F3196" s="866"/>
      <c r="G3196" s="866"/>
      <c r="H3196" s="870" t="str">
        <f t="array" ref="H3196">IF(ISERROR(INDEX(גיליון3!$U$13:$X$27,MATCH('דיווח פרטני'!G3196,גיליון3!$T$13:$T$27,0),MATCH('דיווח פרטני'!C3196,גיליון3!$U$12:$X$12,0)))," ", INDEX(גיליון3!$U$13:$X$27,MATCH('דיווח פרטני'!G3196,גיליון3!$T$13:$T$27,0),MATCH('דיווח פרטני'!C3196,גיליון3!$U$12:$X$12,0)))</f>
        <v xml:space="preserve"> </v>
      </c>
      <c r="I3196" s="866"/>
      <c r="J3196" s="866"/>
      <c r="K3196" s="905"/>
    </row>
    <row r="3197" spans="1:11" ht="19" thickBot="1" x14ac:dyDescent="0.5">
      <c r="A3197" s="866"/>
      <c r="B3197" s="866"/>
      <c r="C3197" s="866"/>
      <c r="D3197" s="866"/>
      <c r="E3197" s="867"/>
      <c r="F3197" s="866"/>
      <c r="G3197" s="866"/>
      <c r="H3197" s="870" t="str">
        <f t="array" ref="H3197">IF(ISERROR(INDEX(גיליון3!$U$13:$X$27,MATCH('דיווח פרטני'!G3197,גיליון3!$T$13:$T$27,0),MATCH('דיווח פרטני'!C3197,גיליון3!$U$12:$X$12,0)))," ", INDEX(גיליון3!$U$13:$X$27,MATCH('דיווח פרטני'!G3197,גיליון3!$T$13:$T$27,0),MATCH('דיווח פרטני'!C3197,גיליון3!$U$12:$X$12,0)))</f>
        <v xml:space="preserve"> </v>
      </c>
      <c r="I3197" s="866"/>
      <c r="J3197" s="866"/>
      <c r="K3197" s="905"/>
    </row>
    <row r="3198" spans="1:11" ht="19" thickBot="1" x14ac:dyDescent="0.5">
      <c r="A3198" s="866"/>
      <c r="B3198" s="866"/>
      <c r="C3198" s="866"/>
      <c r="D3198" s="866"/>
      <c r="E3198" s="867"/>
      <c r="F3198" s="866"/>
      <c r="G3198" s="866"/>
      <c r="H3198" s="870" t="str">
        <f t="array" ref="H3198">IF(ISERROR(INDEX(גיליון3!$U$13:$X$27,MATCH('דיווח פרטני'!G3198,גיליון3!$T$13:$T$27,0),MATCH('דיווח פרטני'!C3198,גיליון3!$U$12:$X$12,0)))," ", INDEX(גיליון3!$U$13:$X$27,MATCH('דיווח פרטני'!G3198,גיליון3!$T$13:$T$27,0),MATCH('דיווח פרטני'!C3198,גיליון3!$U$12:$X$12,0)))</f>
        <v xml:space="preserve"> </v>
      </c>
      <c r="I3198" s="866"/>
      <c r="J3198" s="866"/>
      <c r="K3198" s="905"/>
    </row>
    <row r="3199" spans="1:11" ht="19" thickBot="1" x14ac:dyDescent="0.5">
      <c r="A3199" s="866"/>
      <c r="B3199" s="866"/>
      <c r="C3199" s="866"/>
      <c r="D3199" s="866"/>
      <c r="E3199" s="867"/>
      <c r="F3199" s="866"/>
      <c r="G3199" s="866"/>
      <c r="H3199" s="870" t="str">
        <f t="array" ref="H3199">IF(ISERROR(INDEX(גיליון3!$U$13:$X$27,MATCH('דיווח פרטני'!G3199,גיליון3!$T$13:$T$27,0),MATCH('דיווח פרטני'!C3199,גיליון3!$U$12:$X$12,0)))," ", INDEX(גיליון3!$U$13:$X$27,MATCH('דיווח פרטני'!G3199,גיליון3!$T$13:$T$27,0),MATCH('דיווח פרטני'!C3199,גיליון3!$U$12:$X$12,0)))</f>
        <v xml:space="preserve"> </v>
      </c>
      <c r="I3199" s="866"/>
      <c r="J3199" s="866"/>
      <c r="K3199" s="905"/>
    </row>
    <row r="3200" spans="1:11" ht="19" thickBot="1" x14ac:dyDescent="0.5">
      <c r="A3200" s="866"/>
      <c r="B3200" s="866"/>
      <c r="C3200" s="866"/>
      <c r="D3200" s="866"/>
      <c r="E3200" s="867"/>
      <c r="F3200" s="866"/>
      <c r="G3200" s="866"/>
      <c r="H3200" s="870" t="str">
        <f t="array" ref="H3200">IF(ISERROR(INDEX(גיליון3!$U$13:$X$27,MATCH('דיווח פרטני'!G3200,גיליון3!$T$13:$T$27,0),MATCH('דיווח פרטני'!C3200,גיליון3!$U$12:$X$12,0)))," ", INDEX(גיליון3!$U$13:$X$27,MATCH('דיווח פרטני'!G3200,גיליון3!$T$13:$T$27,0),MATCH('דיווח פרטני'!C3200,גיליון3!$U$12:$X$12,0)))</f>
        <v xml:space="preserve"> </v>
      </c>
      <c r="I3200" s="866"/>
      <c r="J3200" s="866"/>
      <c r="K3200" s="905"/>
    </row>
    <row r="3201" spans="1:11" ht="19" thickBot="1" x14ac:dyDescent="0.5">
      <c r="A3201" s="866"/>
      <c r="B3201" s="866"/>
      <c r="C3201" s="866"/>
      <c r="D3201" s="866"/>
      <c r="E3201" s="867"/>
      <c r="F3201" s="866"/>
      <c r="G3201" s="866"/>
      <c r="H3201" s="870" t="str">
        <f t="array" ref="H3201">IF(ISERROR(INDEX(גיליון3!$U$13:$X$27,MATCH('דיווח פרטני'!G3201,גיליון3!$T$13:$T$27,0),MATCH('דיווח פרטני'!C3201,גיליון3!$U$12:$X$12,0)))," ", INDEX(גיליון3!$U$13:$X$27,MATCH('דיווח פרטני'!G3201,גיליון3!$T$13:$T$27,0),MATCH('דיווח פרטני'!C3201,גיליון3!$U$12:$X$12,0)))</f>
        <v xml:space="preserve"> </v>
      </c>
      <c r="I3201" s="866"/>
      <c r="J3201" s="866"/>
      <c r="K3201" s="905"/>
    </row>
    <row r="3202" spans="1:11" ht="19" thickBot="1" x14ac:dyDescent="0.5">
      <c r="A3202" s="866"/>
      <c r="B3202" s="866"/>
      <c r="C3202" s="866"/>
      <c r="D3202" s="866"/>
      <c r="E3202" s="867"/>
      <c r="F3202" s="866"/>
      <c r="G3202" s="866"/>
      <c r="H3202" s="870" t="str">
        <f t="array" ref="H3202">IF(ISERROR(INDEX(גיליון3!$U$13:$X$27,MATCH('דיווח פרטני'!G3202,גיליון3!$T$13:$T$27,0),MATCH('דיווח פרטני'!C3202,גיליון3!$U$12:$X$12,0)))," ", INDEX(גיליון3!$U$13:$X$27,MATCH('דיווח פרטני'!G3202,גיליון3!$T$13:$T$27,0),MATCH('דיווח פרטני'!C3202,גיליון3!$U$12:$X$12,0)))</f>
        <v xml:space="preserve"> </v>
      </c>
      <c r="I3202" s="866"/>
      <c r="J3202" s="866"/>
      <c r="K3202" s="905"/>
    </row>
    <row r="3203" spans="1:11" ht="19" thickBot="1" x14ac:dyDescent="0.5">
      <c r="A3203" s="866"/>
      <c r="B3203" s="866"/>
      <c r="C3203" s="866"/>
      <c r="D3203" s="866"/>
      <c r="E3203" s="867"/>
      <c r="F3203" s="866"/>
      <c r="G3203" s="866"/>
      <c r="H3203" s="870" t="str">
        <f t="array" ref="H3203">IF(ISERROR(INDEX(גיליון3!$U$13:$X$27,MATCH('דיווח פרטני'!G3203,גיליון3!$T$13:$T$27,0),MATCH('דיווח פרטני'!C3203,גיליון3!$U$12:$X$12,0)))," ", INDEX(גיליון3!$U$13:$X$27,MATCH('דיווח פרטני'!G3203,גיליון3!$T$13:$T$27,0),MATCH('דיווח פרטני'!C3203,גיליון3!$U$12:$X$12,0)))</f>
        <v xml:space="preserve"> </v>
      </c>
      <c r="I3203" s="866"/>
      <c r="J3203" s="866"/>
      <c r="K3203" s="905"/>
    </row>
    <row r="3204" spans="1:11" ht="19" thickBot="1" x14ac:dyDescent="0.5">
      <c r="A3204" s="866"/>
      <c r="B3204" s="866"/>
      <c r="C3204" s="866"/>
      <c r="D3204" s="866"/>
      <c r="E3204" s="867"/>
      <c r="F3204" s="866"/>
      <c r="G3204" s="866"/>
      <c r="H3204" s="870" t="str">
        <f t="array" ref="H3204">IF(ISERROR(INDEX(גיליון3!$U$13:$X$27,MATCH('דיווח פרטני'!G3204,גיליון3!$T$13:$T$27,0),MATCH('דיווח פרטני'!C3204,גיליון3!$U$12:$X$12,0)))," ", INDEX(גיליון3!$U$13:$X$27,MATCH('דיווח פרטני'!G3204,גיליון3!$T$13:$T$27,0),MATCH('דיווח פרטני'!C3204,גיליון3!$U$12:$X$12,0)))</f>
        <v xml:space="preserve"> </v>
      </c>
      <c r="I3204" s="866"/>
      <c r="J3204" s="866"/>
      <c r="K3204" s="905"/>
    </row>
    <row r="3205" spans="1:11" ht="19" thickBot="1" x14ac:dyDescent="0.5">
      <c r="A3205" s="866"/>
      <c r="B3205" s="866"/>
      <c r="C3205" s="866"/>
      <c r="D3205" s="866"/>
      <c r="E3205" s="867"/>
      <c r="F3205" s="866"/>
      <c r="G3205" s="866"/>
      <c r="H3205" s="870" t="str">
        <f t="array" ref="H3205">IF(ISERROR(INDEX(גיליון3!$U$13:$X$27,MATCH('דיווח פרטני'!G3205,גיליון3!$T$13:$T$27,0),MATCH('דיווח פרטני'!C3205,גיליון3!$U$12:$X$12,0)))," ", INDEX(גיליון3!$U$13:$X$27,MATCH('דיווח פרטני'!G3205,גיליון3!$T$13:$T$27,0),MATCH('דיווח פרטני'!C3205,גיליון3!$U$12:$X$12,0)))</f>
        <v xml:space="preserve"> </v>
      </c>
      <c r="I3205" s="866"/>
      <c r="J3205" s="866"/>
      <c r="K3205" s="905"/>
    </row>
    <row r="3206" spans="1:11" ht="19" thickBot="1" x14ac:dyDescent="0.5">
      <c r="A3206" s="866"/>
      <c r="B3206" s="866"/>
      <c r="C3206" s="866"/>
      <c r="D3206" s="866"/>
      <c r="E3206" s="867"/>
      <c r="F3206" s="866"/>
      <c r="G3206" s="866"/>
      <c r="H3206" s="870" t="str">
        <f t="array" ref="H3206">IF(ISERROR(INDEX(גיליון3!$U$13:$X$27,MATCH('דיווח פרטני'!G3206,גיליון3!$T$13:$T$27,0),MATCH('דיווח פרטני'!C3206,גיליון3!$U$12:$X$12,0)))," ", INDEX(גיליון3!$U$13:$X$27,MATCH('דיווח פרטני'!G3206,גיליון3!$T$13:$T$27,0),MATCH('דיווח פרטני'!C3206,גיליון3!$U$12:$X$12,0)))</f>
        <v xml:space="preserve"> </v>
      </c>
      <c r="I3206" s="866"/>
      <c r="J3206" s="866"/>
      <c r="K3206" s="905"/>
    </row>
    <row r="3207" spans="1:11" ht="19" thickBot="1" x14ac:dyDescent="0.5">
      <c r="A3207" s="866"/>
      <c r="B3207" s="866"/>
      <c r="C3207" s="866"/>
      <c r="D3207" s="866"/>
      <c r="E3207" s="867"/>
      <c r="F3207" s="866"/>
      <c r="G3207" s="866"/>
      <c r="H3207" s="870" t="str">
        <f t="array" ref="H3207">IF(ISERROR(INDEX(גיליון3!$U$13:$X$27,MATCH('דיווח פרטני'!G3207,גיליון3!$T$13:$T$27,0),MATCH('דיווח פרטני'!C3207,גיליון3!$U$12:$X$12,0)))," ", INDEX(גיליון3!$U$13:$X$27,MATCH('דיווח פרטני'!G3207,גיליון3!$T$13:$T$27,0),MATCH('דיווח פרטני'!C3207,גיליון3!$U$12:$X$12,0)))</f>
        <v xml:space="preserve"> </v>
      </c>
      <c r="I3207" s="866"/>
      <c r="J3207" s="866"/>
      <c r="K3207" s="905"/>
    </row>
    <row r="3208" spans="1:11" ht="19" thickBot="1" x14ac:dyDescent="0.5">
      <c r="A3208" s="866"/>
      <c r="B3208" s="866"/>
      <c r="C3208" s="866"/>
      <c r="D3208" s="866"/>
      <c r="E3208" s="867"/>
      <c r="F3208" s="866"/>
      <c r="G3208" s="866"/>
      <c r="H3208" s="870" t="str">
        <f t="array" ref="H3208">IF(ISERROR(INDEX(גיליון3!$U$13:$X$27,MATCH('דיווח פרטני'!G3208,גיליון3!$T$13:$T$27,0),MATCH('דיווח פרטני'!C3208,גיליון3!$U$12:$X$12,0)))," ", INDEX(גיליון3!$U$13:$X$27,MATCH('דיווח פרטני'!G3208,גיליון3!$T$13:$T$27,0),MATCH('דיווח פרטני'!C3208,גיליון3!$U$12:$X$12,0)))</f>
        <v xml:space="preserve"> </v>
      </c>
      <c r="I3208" s="866"/>
      <c r="J3208" s="866"/>
      <c r="K3208" s="905"/>
    </row>
    <row r="3209" spans="1:11" ht="19" thickBot="1" x14ac:dyDescent="0.5">
      <c r="A3209" s="866"/>
      <c r="B3209" s="866"/>
      <c r="C3209" s="866"/>
      <c r="D3209" s="866"/>
      <c r="E3209" s="867"/>
      <c r="F3209" s="866"/>
      <c r="G3209" s="866"/>
      <c r="H3209" s="870" t="str">
        <f t="array" ref="H3209">IF(ISERROR(INDEX(גיליון3!$U$13:$X$27,MATCH('דיווח פרטני'!G3209,גיליון3!$T$13:$T$27,0),MATCH('דיווח פרטני'!C3209,גיליון3!$U$12:$X$12,0)))," ", INDEX(גיליון3!$U$13:$X$27,MATCH('דיווח פרטני'!G3209,גיליון3!$T$13:$T$27,0),MATCH('דיווח פרטני'!C3209,גיליון3!$U$12:$X$12,0)))</f>
        <v xml:space="preserve"> </v>
      </c>
      <c r="I3209" s="866"/>
      <c r="J3209" s="866"/>
      <c r="K3209" s="905"/>
    </row>
    <row r="3210" spans="1:11" ht="19" thickBot="1" x14ac:dyDescent="0.5">
      <c r="A3210" s="866"/>
      <c r="B3210" s="866"/>
      <c r="C3210" s="866"/>
      <c r="D3210" s="866"/>
      <c r="E3210" s="867"/>
      <c r="F3210" s="866"/>
      <c r="G3210" s="866"/>
      <c r="H3210" s="870" t="str">
        <f t="array" ref="H3210">IF(ISERROR(INDEX(גיליון3!$U$13:$X$27,MATCH('דיווח פרטני'!G3210,גיליון3!$T$13:$T$27,0),MATCH('דיווח פרטני'!C3210,גיליון3!$U$12:$X$12,0)))," ", INDEX(גיליון3!$U$13:$X$27,MATCH('דיווח פרטני'!G3210,גיליון3!$T$13:$T$27,0),MATCH('דיווח פרטני'!C3210,גיליון3!$U$12:$X$12,0)))</f>
        <v xml:space="preserve"> </v>
      </c>
      <c r="I3210" s="866"/>
      <c r="J3210" s="866"/>
      <c r="K3210" s="905"/>
    </row>
    <row r="3211" spans="1:11" ht="19" thickBot="1" x14ac:dyDescent="0.5">
      <c r="A3211" s="866"/>
      <c r="B3211" s="866"/>
      <c r="C3211" s="866"/>
      <c r="D3211" s="866"/>
      <c r="E3211" s="867"/>
      <c r="F3211" s="866"/>
      <c r="G3211" s="866"/>
      <c r="H3211" s="870" t="str">
        <f t="array" ref="H3211">IF(ISERROR(INDEX(גיליון3!$U$13:$X$27,MATCH('דיווח פרטני'!G3211,גיליון3!$T$13:$T$27,0),MATCH('דיווח פרטני'!C3211,גיליון3!$U$12:$X$12,0)))," ", INDEX(גיליון3!$U$13:$X$27,MATCH('דיווח פרטני'!G3211,גיליון3!$T$13:$T$27,0),MATCH('דיווח פרטני'!C3211,גיליון3!$U$12:$X$12,0)))</f>
        <v xml:space="preserve"> </v>
      </c>
      <c r="I3211" s="866"/>
      <c r="J3211" s="866"/>
      <c r="K3211" s="905"/>
    </row>
    <row r="3212" spans="1:11" ht="19" thickBot="1" x14ac:dyDescent="0.5">
      <c r="A3212" s="866"/>
      <c r="B3212" s="866"/>
      <c r="C3212" s="866"/>
      <c r="D3212" s="866"/>
      <c r="E3212" s="867"/>
      <c r="F3212" s="866"/>
      <c r="G3212" s="866"/>
      <c r="H3212" s="870" t="str">
        <f t="array" ref="H3212">IF(ISERROR(INDEX(גיליון3!$U$13:$X$27,MATCH('דיווח פרטני'!G3212,גיליון3!$T$13:$T$27,0),MATCH('דיווח פרטני'!C3212,גיליון3!$U$12:$X$12,0)))," ", INDEX(גיליון3!$U$13:$X$27,MATCH('דיווח פרטני'!G3212,גיליון3!$T$13:$T$27,0),MATCH('דיווח פרטני'!C3212,גיליון3!$U$12:$X$12,0)))</f>
        <v xml:space="preserve"> </v>
      </c>
      <c r="I3212" s="866"/>
      <c r="J3212" s="866"/>
      <c r="K3212" s="905"/>
    </row>
    <row r="3213" spans="1:11" ht="19" thickBot="1" x14ac:dyDescent="0.5">
      <c r="A3213" s="866"/>
      <c r="B3213" s="866"/>
      <c r="C3213" s="866"/>
      <c r="D3213" s="866"/>
      <c r="E3213" s="867"/>
      <c r="F3213" s="866"/>
      <c r="G3213" s="866"/>
      <c r="H3213" s="870" t="str">
        <f t="array" ref="H3213">IF(ISERROR(INDEX(גיליון3!$U$13:$X$27,MATCH('דיווח פרטני'!G3213,גיליון3!$T$13:$T$27,0),MATCH('דיווח פרטני'!C3213,גיליון3!$U$12:$X$12,0)))," ", INDEX(גיליון3!$U$13:$X$27,MATCH('דיווח פרטני'!G3213,גיליון3!$T$13:$T$27,0),MATCH('דיווח פרטני'!C3213,גיליון3!$U$12:$X$12,0)))</f>
        <v xml:space="preserve"> </v>
      </c>
      <c r="I3213" s="866"/>
      <c r="J3213" s="866"/>
      <c r="K3213" s="905"/>
    </row>
    <row r="3214" spans="1:11" ht="19" thickBot="1" x14ac:dyDescent="0.5">
      <c r="A3214" s="866"/>
      <c r="B3214" s="866"/>
      <c r="C3214" s="866"/>
      <c r="D3214" s="866"/>
      <c r="E3214" s="867"/>
      <c r="F3214" s="866"/>
      <c r="G3214" s="866"/>
      <c r="H3214" s="870" t="str">
        <f t="array" ref="H3214">IF(ISERROR(INDEX(גיליון3!$U$13:$X$27,MATCH('דיווח פרטני'!G3214,גיליון3!$T$13:$T$27,0),MATCH('דיווח פרטני'!C3214,גיליון3!$U$12:$X$12,0)))," ", INDEX(גיליון3!$U$13:$X$27,MATCH('דיווח פרטני'!G3214,גיליון3!$T$13:$T$27,0),MATCH('דיווח פרטני'!C3214,גיליון3!$U$12:$X$12,0)))</f>
        <v xml:space="preserve"> </v>
      </c>
      <c r="I3214" s="866"/>
      <c r="J3214" s="866"/>
      <c r="K3214" s="905"/>
    </row>
    <row r="3215" spans="1:11" ht="19" thickBot="1" x14ac:dyDescent="0.5">
      <c r="A3215" s="866"/>
      <c r="B3215" s="866"/>
      <c r="C3215" s="866"/>
      <c r="D3215" s="866"/>
      <c r="E3215" s="867"/>
      <c r="F3215" s="866"/>
      <c r="G3215" s="866"/>
      <c r="H3215" s="870" t="str">
        <f t="array" ref="H3215">IF(ISERROR(INDEX(גיליון3!$U$13:$X$27,MATCH('דיווח פרטני'!G3215,גיליון3!$T$13:$T$27,0),MATCH('דיווח פרטני'!C3215,גיליון3!$U$12:$X$12,0)))," ", INDEX(גיליון3!$U$13:$X$27,MATCH('דיווח פרטני'!G3215,גיליון3!$T$13:$T$27,0),MATCH('דיווח פרטני'!C3215,גיליון3!$U$12:$X$12,0)))</f>
        <v xml:space="preserve"> </v>
      </c>
      <c r="I3215" s="866"/>
      <c r="J3215" s="866"/>
      <c r="K3215" s="905"/>
    </row>
    <row r="3216" spans="1:11" ht="19" thickBot="1" x14ac:dyDescent="0.5">
      <c r="A3216" s="866"/>
      <c r="B3216" s="866"/>
      <c r="C3216" s="866"/>
      <c r="D3216" s="866"/>
      <c r="E3216" s="867"/>
      <c r="F3216" s="866"/>
      <c r="G3216" s="866"/>
      <c r="H3216" s="870" t="str">
        <f t="array" ref="H3216">IF(ISERROR(INDEX(גיליון3!$U$13:$X$27,MATCH('דיווח פרטני'!G3216,גיליון3!$T$13:$T$27,0),MATCH('דיווח פרטני'!C3216,גיליון3!$U$12:$X$12,0)))," ", INDEX(גיליון3!$U$13:$X$27,MATCH('דיווח פרטני'!G3216,גיליון3!$T$13:$T$27,0),MATCH('דיווח פרטני'!C3216,גיליון3!$U$12:$X$12,0)))</f>
        <v xml:space="preserve"> </v>
      </c>
      <c r="I3216" s="866"/>
      <c r="J3216" s="866"/>
      <c r="K3216" s="905"/>
    </row>
    <row r="3217" spans="1:11" ht="19" thickBot="1" x14ac:dyDescent="0.5">
      <c r="A3217" s="866"/>
      <c r="B3217" s="866"/>
      <c r="C3217" s="866"/>
      <c r="D3217" s="866"/>
      <c r="E3217" s="867"/>
      <c r="F3217" s="866"/>
      <c r="G3217" s="866"/>
      <c r="H3217" s="870" t="str">
        <f t="array" ref="H3217">IF(ISERROR(INDEX(גיליון3!$U$13:$X$27,MATCH('דיווח פרטני'!G3217,גיליון3!$T$13:$T$27,0),MATCH('דיווח פרטני'!C3217,גיליון3!$U$12:$X$12,0)))," ", INDEX(גיליון3!$U$13:$X$27,MATCH('דיווח פרטני'!G3217,גיליון3!$T$13:$T$27,0),MATCH('דיווח פרטני'!C3217,גיליון3!$U$12:$X$12,0)))</f>
        <v xml:space="preserve"> </v>
      </c>
      <c r="I3217" s="866"/>
      <c r="J3217" s="866"/>
      <c r="K3217" s="905"/>
    </row>
    <row r="3218" spans="1:11" ht="19" thickBot="1" x14ac:dyDescent="0.5">
      <c r="A3218" s="866"/>
      <c r="B3218" s="866"/>
      <c r="C3218" s="866"/>
      <c r="D3218" s="866"/>
      <c r="E3218" s="867"/>
      <c r="F3218" s="866"/>
      <c r="G3218" s="866"/>
      <c r="H3218" s="870" t="str">
        <f t="array" ref="H3218">IF(ISERROR(INDEX(גיליון3!$U$13:$X$27,MATCH('דיווח פרטני'!G3218,גיליון3!$T$13:$T$27,0),MATCH('דיווח פרטני'!C3218,גיליון3!$U$12:$X$12,0)))," ", INDEX(גיליון3!$U$13:$X$27,MATCH('דיווח פרטני'!G3218,גיליון3!$T$13:$T$27,0),MATCH('דיווח פרטני'!C3218,גיליון3!$U$12:$X$12,0)))</f>
        <v xml:space="preserve"> </v>
      </c>
      <c r="I3218" s="866"/>
      <c r="J3218" s="866"/>
      <c r="K3218" s="905"/>
    </row>
    <row r="3219" spans="1:11" ht="19" thickBot="1" x14ac:dyDescent="0.5">
      <c r="A3219" s="866"/>
      <c r="B3219" s="866"/>
      <c r="C3219" s="866"/>
      <c r="D3219" s="866"/>
      <c r="E3219" s="867"/>
      <c r="F3219" s="866"/>
      <c r="G3219" s="866"/>
      <c r="H3219" s="870" t="str">
        <f t="array" ref="H3219">IF(ISERROR(INDEX(גיליון3!$U$13:$X$27,MATCH('דיווח פרטני'!G3219,גיליון3!$T$13:$T$27,0),MATCH('דיווח פרטני'!C3219,גיליון3!$U$12:$X$12,0)))," ", INDEX(גיליון3!$U$13:$X$27,MATCH('דיווח פרטני'!G3219,גיליון3!$T$13:$T$27,0),MATCH('דיווח פרטני'!C3219,גיליון3!$U$12:$X$12,0)))</f>
        <v xml:space="preserve"> </v>
      </c>
      <c r="I3219" s="866"/>
      <c r="J3219" s="866"/>
      <c r="K3219" s="905"/>
    </row>
    <row r="3220" spans="1:11" ht="19" thickBot="1" x14ac:dyDescent="0.5">
      <c r="A3220" s="866"/>
      <c r="B3220" s="866"/>
      <c r="C3220" s="866"/>
      <c r="D3220" s="866"/>
      <c r="E3220" s="867"/>
      <c r="F3220" s="866"/>
      <c r="G3220" s="866"/>
      <c r="H3220" s="870" t="str">
        <f t="array" ref="H3220">IF(ISERROR(INDEX(גיליון3!$U$13:$X$27,MATCH('דיווח פרטני'!G3220,גיליון3!$T$13:$T$27,0),MATCH('דיווח פרטני'!C3220,גיליון3!$U$12:$X$12,0)))," ", INDEX(גיליון3!$U$13:$X$27,MATCH('דיווח פרטני'!G3220,גיליון3!$T$13:$T$27,0),MATCH('דיווח פרטני'!C3220,גיליון3!$U$12:$X$12,0)))</f>
        <v xml:space="preserve"> </v>
      </c>
      <c r="I3220" s="866"/>
      <c r="J3220" s="866"/>
      <c r="K3220" s="905"/>
    </row>
    <row r="3221" spans="1:11" ht="19" thickBot="1" x14ac:dyDescent="0.5">
      <c r="A3221" s="866"/>
      <c r="B3221" s="866"/>
      <c r="C3221" s="866"/>
      <c r="D3221" s="866"/>
      <c r="E3221" s="867"/>
      <c r="F3221" s="866"/>
      <c r="G3221" s="866"/>
      <c r="H3221" s="870" t="str">
        <f t="array" ref="H3221">IF(ISERROR(INDEX(גיליון3!$U$13:$X$27,MATCH('דיווח פרטני'!G3221,גיליון3!$T$13:$T$27,0),MATCH('דיווח פרטני'!C3221,גיליון3!$U$12:$X$12,0)))," ", INDEX(גיליון3!$U$13:$X$27,MATCH('דיווח פרטני'!G3221,גיליון3!$T$13:$T$27,0),MATCH('דיווח פרטני'!C3221,גיליון3!$U$12:$X$12,0)))</f>
        <v xml:space="preserve"> </v>
      </c>
      <c r="I3221" s="866"/>
      <c r="J3221" s="866"/>
      <c r="K3221" s="905"/>
    </row>
    <row r="3222" spans="1:11" ht="19" thickBot="1" x14ac:dyDescent="0.5">
      <c r="A3222" s="866"/>
      <c r="B3222" s="866"/>
      <c r="C3222" s="866"/>
      <c r="D3222" s="866"/>
      <c r="E3222" s="867"/>
      <c r="F3222" s="866"/>
      <c r="G3222" s="866"/>
      <c r="H3222" s="870" t="str">
        <f t="array" ref="H3222">IF(ISERROR(INDEX(גיליון3!$U$13:$X$27,MATCH('דיווח פרטני'!G3222,גיליון3!$T$13:$T$27,0),MATCH('דיווח פרטני'!C3222,גיליון3!$U$12:$X$12,0)))," ", INDEX(גיליון3!$U$13:$X$27,MATCH('דיווח פרטני'!G3222,גיליון3!$T$13:$T$27,0),MATCH('דיווח פרטני'!C3222,גיליון3!$U$12:$X$12,0)))</f>
        <v xml:space="preserve"> </v>
      </c>
      <c r="I3222" s="866"/>
      <c r="J3222" s="866"/>
      <c r="K3222" s="905"/>
    </row>
    <row r="3223" spans="1:11" ht="19" thickBot="1" x14ac:dyDescent="0.5">
      <c r="A3223" s="866"/>
      <c r="B3223" s="866"/>
      <c r="C3223" s="866"/>
      <c r="D3223" s="866"/>
      <c r="E3223" s="867"/>
      <c r="F3223" s="866"/>
      <c r="G3223" s="866"/>
      <c r="H3223" s="870" t="str">
        <f t="array" ref="H3223">IF(ISERROR(INDEX(גיליון3!$U$13:$X$27,MATCH('דיווח פרטני'!G3223,גיליון3!$T$13:$T$27,0),MATCH('דיווח פרטני'!C3223,גיליון3!$U$12:$X$12,0)))," ", INDEX(גיליון3!$U$13:$X$27,MATCH('דיווח פרטני'!G3223,גיליון3!$T$13:$T$27,0),MATCH('דיווח פרטני'!C3223,גיליון3!$U$12:$X$12,0)))</f>
        <v xml:space="preserve"> </v>
      </c>
      <c r="I3223" s="866"/>
      <c r="J3223" s="866"/>
      <c r="K3223" s="905"/>
    </row>
    <row r="3224" spans="1:11" ht="19" thickBot="1" x14ac:dyDescent="0.5">
      <c r="A3224" s="866"/>
      <c r="B3224" s="866"/>
      <c r="C3224" s="866"/>
      <c r="D3224" s="866"/>
      <c r="E3224" s="867"/>
      <c r="F3224" s="866"/>
      <c r="G3224" s="866"/>
      <c r="H3224" s="870" t="str">
        <f t="array" ref="H3224">IF(ISERROR(INDEX(גיליון3!$U$13:$X$27,MATCH('דיווח פרטני'!G3224,גיליון3!$T$13:$T$27,0),MATCH('דיווח פרטני'!C3224,גיליון3!$U$12:$X$12,0)))," ", INDEX(גיליון3!$U$13:$X$27,MATCH('דיווח פרטני'!G3224,גיליון3!$T$13:$T$27,0),MATCH('דיווח פרטני'!C3224,גיליון3!$U$12:$X$12,0)))</f>
        <v xml:space="preserve"> </v>
      </c>
      <c r="I3224" s="866"/>
      <c r="J3224" s="866"/>
      <c r="K3224" s="905"/>
    </row>
    <row r="3225" spans="1:11" ht="19" thickBot="1" x14ac:dyDescent="0.5">
      <c r="A3225" s="866"/>
      <c r="B3225" s="866"/>
      <c r="C3225" s="866"/>
      <c r="D3225" s="866"/>
      <c r="E3225" s="867"/>
      <c r="F3225" s="866"/>
      <c r="G3225" s="866"/>
      <c r="H3225" s="870" t="str">
        <f t="array" ref="H3225">IF(ISERROR(INDEX(גיליון3!$U$13:$X$27,MATCH('דיווח פרטני'!G3225,גיליון3!$T$13:$T$27,0),MATCH('דיווח פרטני'!C3225,גיליון3!$U$12:$X$12,0)))," ", INDEX(גיליון3!$U$13:$X$27,MATCH('דיווח פרטני'!G3225,גיליון3!$T$13:$T$27,0),MATCH('דיווח פרטני'!C3225,גיליון3!$U$12:$X$12,0)))</f>
        <v xml:space="preserve"> </v>
      </c>
      <c r="I3225" s="866"/>
      <c r="J3225" s="866"/>
      <c r="K3225" s="905"/>
    </row>
    <row r="3226" spans="1:11" ht="19" thickBot="1" x14ac:dyDescent="0.5">
      <c r="A3226" s="866"/>
      <c r="B3226" s="866"/>
      <c r="C3226" s="866"/>
      <c r="D3226" s="866"/>
      <c r="E3226" s="867"/>
      <c r="F3226" s="866"/>
      <c r="G3226" s="866"/>
      <c r="H3226" s="870" t="str">
        <f t="array" ref="H3226">IF(ISERROR(INDEX(גיליון3!$U$13:$X$27,MATCH('דיווח פרטני'!G3226,גיליון3!$T$13:$T$27,0),MATCH('דיווח פרטני'!C3226,גיליון3!$U$12:$X$12,0)))," ", INDEX(גיליון3!$U$13:$X$27,MATCH('דיווח פרטני'!G3226,גיליון3!$T$13:$T$27,0),MATCH('דיווח פרטני'!C3226,גיליון3!$U$12:$X$12,0)))</f>
        <v xml:space="preserve"> </v>
      </c>
      <c r="I3226" s="866"/>
      <c r="J3226" s="866"/>
      <c r="K3226" s="905"/>
    </row>
    <row r="3227" spans="1:11" ht="19" thickBot="1" x14ac:dyDescent="0.5">
      <c r="A3227" s="866"/>
      <c r="B3227" s="866"/>
      <c r="C3227" s="866"/>
      <c r="D3227" s="866"/>
      <c r="E3227" s="867"/>
      <c r="F3227" s="866"/>
      <c r="G3227" s="866"/>
      <c r="H3227" s="870" t="str">
        <f t="array" ref="H3227">IF(ISERROR(INDEX(גיליון3!$U$13:$X$27,MATCH('דיווח פרטני'!G3227,גיליון3!$T$13:$T$27,0),MATCH('דיווח פרטני'!C3227,גיליון3!$U$12:$X$12,0)))," ", INDEX(גיליון3!$U$13:$X$27,MATCH('דיווח פרטני'!G3227,גיליון3!$T$13:$T$27,0),MATCH('דיווח פרטני'!C3227,גיליון3!$U$12:$X$12,0)))</f>
        <v xml:space="preserve"> </v>
      </c>
      <c r="I3227" s="866"/>
      <c r="J3227" s="866"/>
      <c r="K3227" s="905"/>
    </row>
    <row r="3228" spans="1:11" ht="19" thickBot="1" x14ac:dyDescent="0.5">
      <c r="A3228" s="866"/>
      <c r="B3228" s="866"/>
      <c r="C3228" s="866"/>
      <c r="D3228" s="866"/>
      <c r="E3228" s="867"/>
      <c r="F3228" s="866"/>
      <c r="G3228" s="866"/>
      <c r="H3228" s="870" t="str">
        <f t="array" ref="H3228">IF(ISERROR(INDEX(גיליון3!$U$13:$X$27,MATCH('דיווח פרטני'!G3228,גיליון3!$T$13:$T$27,0),MATCH('דיווח פרטני'!C3228,גיליון3!$U$12:$X$12,0)))," ", INDEX(גיליון3!$U$13:$X$27,MATCH('דיווח פרטני'!G3228,גיליון3!$T$13:$T$27,0),MATCH('דיווח פרטני'!C3228,גיליון3!$U$12:$X$12,0)))</f>
        <v xml:space="preserve"> </v>
      </c>
      <c r="I3228" s="866"/>
      <c r="J3228" s="866"/>
      <c r="K3228" s="905"/>
    </row>
    <row r="3229" spans="1:11" ht="19" thickBot="1" x14ac:dyDescent="0.5">
      <c r="A3229" s="866"/>
      <c r="B3229" s="866"/>
      <c r="C3229" s="866"/>
      <c r="D3229" s="866"/>
      <c r="E3229" s="867"/>
      <c r="F3229" s="866"/>
      <c r="G3229" s="866"/>
      <c r="H3229" s="870" t="str">
        <f t="array" ref="H3229">IF(ISERROR(INDEX(גיליון3!$U$13:$X$27,MATCH('דיווח פרטני'!G3229,גיליון3!$T$13:$T$27,0),MATCH('דיווח פרטני'!C3229,גיליון3!$U$12:$X$12,0)))," ", INDEX(גיליון3!$U$13:$X$27,MATCH('דיווח פרטני'!G3229,גיליון3!$T$13:$T$27,0),MATCH('דיווח פרטני'!C3229,גיליון3!$U$12:$X$12,0)))</f>
        <v xml:space="preserve"> </v>
      </c>
      <c r="I3229" s="866"/>
      <c r="J3229" s="866"/>
      <c r="K3229" s="905"/>
    </row>
    <row r="3230" spans="1:11" ht="19" thickBot="1" x14ac:dyDescent="0.5">
      <c r="A3230" s="866"/>
      <c r="B3230" s="866"/>
      <c r="C3230" s="866"/>
      <c r="D3230" s="866"/>
      <c r="E3230" s="867"/>
      <c r="F3230" s="866"/>
      <c r="G3230" s="866"/>
      <c r="H3230" s="870" t="str">
        <f t="array" ref="H3230">IF(ISERROR(INDEX(גיליון3!$U$13:$X$27,MATCH('דיווח פרטני'!G3230,גיליון3!$T$13:$T$27,0),MATCH('דיווח פרטני'!C3230,גיליון3!$U$12:$X$12,0)))," ", INDEX(גיליון3!$U$13:$X$27,MATCH('דיווח פרטני'!G3230,גיליון3!$T$13:$T$27,0),MATCH('דיווח פרטני'!C3230,גיליון3!$U$12:$X$12,0)))</f>
        <v xml:space="preserve"> </v>
      </c>
      <c r="I3230" s="866"/>
      <c r="J3230" s="866"/>
      <c r="K3230" s="905"/>
    </row>
    <row r="3231" spans="1:11" ht="19" thickBot="1" x14ac:dyDescent="0.5">
      <c r="A3231" s="866"/>
      <c r="B3231" s="866"/>
      <c r="C3231" s="866"/>
      <c r="D3231" s="866"/>
      <c r="E3231" s="867"/>
      <c r="F3231" s="866"/>
      <c r="G3231" s="866"/>
      <c r="H3231" s="870" t="str">
        <f t="array" ref="H3231">IF(ISERROR(INDEX(גיליון3!$U$13:$X$27,MATCH('דיווח פרטני'!G3231,גיליון3!$T$13:$T$27,0),MATCH('דיווח פרטני'!C3231,גיליון3!$U$12:$X$12,0)))," ", INDEX(גיליון3!$U$13:$X$27,MATCH('דיווח פרטני'!G3231,גיליון3!$T$13:$T$27,0),MATCH('דיווח פרטני'!C3231,גיליון3!$U$12:$X$12,0)))</f>
        <v xml:space="preserve"> </v>
      </c>
      <c r="I3231" s="866"/>
      <c r="J3231" s="866"/>
      <c r="K3231" s="905"/>
    </row>
    <row r="3232" spans="1:11" ht="19" thickBot="1" x14ac:dyDescent="0.5">
      <c r="A3232" s="866"/>
      <c r="B3232" s="866"/>
      <c r="C3232" s="866"/>
      <c r="D3232" s="866"/>
      <c r="E3232" s="867"/>
      <c r="F3232" s="866"/>
      <c r="G3232" s="866"/>
      <c r="H3232" s="870" t="str">
        <f t="array" ref="H3232">IF(ISERROR(INDEX(גיליון3!$U$13:$X$27,MATCH('דיווח פרטני'!G3232,גיליון3!$T$13:$T$27,0),MATCH('דיווח פרטני'!C3232,גיליון3!$U$12:$X$12,0)))," ", INDEX(גיליון3!$U$13:$X$27,MATCH('דיווח פרטני'!G3232,גיליון3!$T$13:$T$27,0),MATCH('דיווח פרטני'!C3232,גיליון3!$U$12:$X$12,0)))</f>
        <v xml:space="preserve"> </v>
      </c>
      <c r="I3232" s="866"/>
      <c r="J3232" s="866"/>
      <c r="K3232" s="905"/>
    </row>
    <row r="3233" spans="1:11" ht="19" thickBot="1" x14ac:dyDescent="0.5">
      <c r="A3233" s="866"/>
      <c r="B3233" s="866"/>
      <c r="C3233" s="866"/>
      <c r="D3233" s="866"/>
      <c r="E3233" s="867"/>
      <c r="F3233" s="866"/>
      <c r="G3233" s="866"/>
      <c r="H3233" s="870" t="str">
        <f t="array" ref="H3233">IF(ISERROR(INDEX(גיליון3!$U$13:$X$27,MATCH('דיווח פרטני'!G3233,גיליון3!$T$13:$T$27,0),MATCH('דיווח פרטני'!C3233,גיליון3!$U$12:$X$12,0)))," ", INDEX(גיליון3!$U$13:$X$27,MATCH('דיווח פרטני'!G3233,גיליון3!$T$13:$T$27,0),MATCH('דיווח פרטני'!C3233,גיליון3!$U$12:$X$12,0)))</f>
        <v xml:space="preserve"> </v>
      </c>
      <c r="I3233" s="866"/>
      <c r="J3233" s="866"/>
      <c r="K3233" s="905"/>
    </row>
    <row r="3234" spans="1:11" ht="19" thickBot="1" x14ac:dyDescent="0.5">
      <c r="A3234" s="866"/>
      <c r="B3234" s="866"/>
      <c r="C3234" s="866"/>
      <c r="D3234" s="866"/>
      <c r="E3234" s="867"/>
      <c r="F3234" s="866"/>
      <c r="G3234" s="866"/>
      <c r="H3234" s="870" t="str">
        <f t="array" ref="H3234">IF(ISERROR(INDEX(גיליון3!$U$13:$X$27,MATCH('דיווח פרטני'!G3234,גיליון3!$T$13:$T$27,0),MATCH('דיווח פרטני'!C3234,גיליון3!$U$12:$X$12,0)))," ", INDEX(גיליון3!$U$13:$X$27,MATCH('דיווח פרטני'!G3234,גיליון3!$T$13:$T$27,0),MATCH('דיווח פרטני'!C3234,גיליון3!$U$12:$X$12,0)))</f>
        <v xml:space="preserve"> </v>
      </c>
      <c r="I3234" s="866"/>
      <c r="J3234" s="866"/>
      <c r="K3234" s="905"/>
    </row>
    <row r="3235" spans="1:11" ht="19" thickBot="1" x14ac:dyDescent="0.5">
      <c r="A3235" s="866"/>
      <c r="B3235" s="866"/>
      <c r="C3235" s="866"/>
      <c r="D3235" s="866"/>
      <c r="E3235" s="867"/>
      <c r="F3235" s="866"/>
      <c r="G3235" s="866"/>
      <c r="H3235" s="870" t="str">
        <f t="array" ref="H3235">IF(ISERROR(INDEX(גיליון3!$U$13:$X$27,MATCH('דיווח פרטני'!G3235,גיליון3!$T$13:$T$27,0),MATCH('דיווח פרטני'!C3235,גיליון3!$U$12:$X$12,0)))," ", INDEX(גיליון3!$U$13:$X$27,MATCH('דיווח פרטני'!G3235,גיליון3!$T$13:$T$27,0),MATCH('דיווח פרטני'!C3235,גיליון3!$U$12:$X$12,0)))</f>
        <v xml:space="preserve"> </v>
      </c>
      <c r="I3235" s="866"/>
      <c r="J3235" s="866"/>
      <c r="K3235" s="905"/>
    </row>
    <row r="3236" spans="1:11" ht="19" thickBot="1" x14ac:dyDescent="0.5">
      <c r="A3236" s="866"/>
      <c r="B3236" s="866"/>
      <c r="C3236" s="866"/>
      <c r="D3236" s="866"/>
      <c r="E3236" s="867"/>
      <c r="F3236" s="866"/>
      <c r="G3236" s="866"/>
      <c r="H3236" s="870" t="str">
        <f t="array" ref="H3236">IF(ISERROR(INDEX(גיליון3!$U$13:$X$27,MATCH('דיווח פרטני'!G3236,גיליון3!$T$13:$T$27,0),MATCH('דיווח פרטני'!C3236,גיליון3!$U$12:$X$12,0)))," ", INDEX(גיליון3!$U$13:$X$27,MATCH('דיווח פרטני'!G3236,גיליון3!$T$13:$T$27,0),MATCH('דיווח פרטני'!C3236,גיליון3!$U$12:$X$12,0)))</f>
        <v xml:space="preserve"> </v>
      </c>
      <c r="I3236" s="866"/>
      <c r="J3236" s="866"/>
      <c r="K3236" s="905"/>
    </row>
    <row r="3237" spans="1:11" ht="19" thickBot="1" x14ac:dyDescent="0.5">
      <c r="A3237" s="866"/>
      <c r="B3237" s="866"/>
      <c r="C3237" s="866"/>
      <c r="D3237" s="866"/>
      <c r="E3237" s="867"/>
      <c r="F3237" s="866"/>
      <c r="G3237" s="866"/>
      <c r="H3237" s="870" t="str">
        <f t="array" ref="H3237">IF(ISERROR(INDEX(גיליון3!$U$13:$X$27,MATCH('דיווח פרטני'!G3237,גיליון3!$T$13:$T$27,0),MATCH('דיווח פרטני'!C3237,גיליון3!$U$12:$X$12,0)))," ", INDEX(גיליון3!$U$13:$X$27,MATCH('דיווח פרטני'!G3237,גיליון3!$T$13:$T$27,0),MATCH('דיווח פרטני'!C3237,גיליון3!$U$12:$X$12,0)))</f>
        <v xml:space="preserve"> </v>
      </c>
      <c r="I3237" s="866"/>
      <c r="J3237" s="866"/>
      <c r="K3237" s="905"/>
    </row>
    <row r="3238" spans="1:11" ht="19" thickBot="1" x14ac:dyDescent="0.5">
      <c r="A3238" s="866"/>
      <c r="B3238" s="866"/>
      <c r="C3238" s="866"/>
      <c r="D3238" s="866"/>
      <c r="E3238" s="867"/>
      <c r="F3238" s="866"/>
      <c r="G3238" s="866"/>
      <c r="H3238" s="870" t="str">
        <f t="array" ref="H3238">IF(ISERROR(INDEX(גיליון3!$U$13:$X$27,MATCH('דיווח פרטני'!G3238,גיליון3!$T$13:$T$27,0),MATCH('דיווח פרטני'!C3238,גיליון3!$U$12:$X$12,0)))," ", INDEX(גיליון3!$U$13:$X$27,MATCH('דיווח פרטני'!G3238,גיליון3!$T$13:$T$27,0),MATCH('דיווח פרטני'!C3238,גיליון3!$U$12:$X$12,0)))</f>
        <v xml:space="preserve"> </v>
      </c>
      <c r="I3238" s="866"/>
      <c r="J3238" s="866"/>
      <c r="K3238" s="905"/>
    </row>
    <row r="3239" spans="1:11" ht="19" thickBot="1" x14ac:dyDescent="0.5">
      <c r="A3239" s="866"/>
      <c r="B3239" s="866"/>
      <c r="C3239" s="866"/>
      <c r="D3239" s="866"/>
      <c r="E3239" s="867"/>
      <c r="F3239" s="866"/>
      <c r="G3239" s="866"/>
      <c r="H3239" s="870" t="str">
        <f t="array" ref="H3239">IF(ISERROR(INDEX(גיליון3!$U$13:$X$27,MATCH('דיווח פרטני'!G3239,גיליון3!$T$13:$T$27,0),MATCH('דיווח פרטני'!C3239,גיליון3!$U$12:$X$12,0)))," ", INDEX(גיליון3!$U$13:$X$27,MATCH('דיווח פרטני'!G3239,גיליון3!$T$13:$T$27,0),MATCH('דיווח פרטני'!C3239,גיליון3!$U$12:$X$12,0)))</f>
        <v xml:space="preserve"> </v>
      </c>
      <c r="I3239" s="866"/>
      <c r="J3239" s="866"/>
      <c r="K3239" s="905"/>
    </row>
    <row r="3240" spans="1:11" ht="19" thickBot="1" x14ac:dyDescent="0.5">
      <c r="A3240" s="866"/>
      <c r="B3240" s="866"/>
      <c r="C3240" s="866"/>
      <c r="D3240" s="866"/>
      <c r="E3240" s="867"/>
      <c r="F3240" s="866"/>
      <c r="G3240" s="866"/>
      <c r="H3240" s="871" t="str">
        <f t="array" ref="H3240">IF(ISERROR(INDEX(גיליון3!$U$13:$X$27,MATCH('דיווח פרטני'!G3240,גיליון3!$T$13:$T$27,0),MATCH('דיווח פרטני'!C3240,גיליון3!$U$12:$X$12,0)))," ", INDEX(גיליון3!$U$13:$X$27,MATCH('דיווח פרטני'!G3240,גיליון3!$T$13:$T$27,0),MATCH('דיווח פרטני'!C3240,גיליון3!$U$12:$X$12,0)))</f>
        <v xml:space="preserve"> </v>
      </c>
      <c r="I3240" s="866"/>
      <c r="J3240" s="866"/>
      <c r="K3240" s="905"/>
    </row>
    <row r="3241" spans="1:11" ht="19" thickBot="1" x14ac:dyDescent="0.5">
      <c r="A3241" s="866"/>
      <c r="B3241" s="866"/>
      <c r="C3241" s="866"/>
      <c r="D3241" s="866"/>
      <c r="E3241" s="867"/>
      <c r="F3241" s="866"/>
      <c r="G3241" s="866"/>
      <c r="H3241" s="871" t="str">
        <f t="array" ref="H3241">IF(ISERROR(INDEX(גיליון3!$U$13:$X$27,MATCH('דיווח פרטני'!G3241,גיליון3!$T$13:$T$27,0),MATCH('דיווח פרטני'!C3241,גיליון3!$U$12:$X$12,0)))," ", INDEX(גיליון3!$U$13:$X$27,MATCH('דיווח פרטני'!G3241,גיליון3!$T$13:$T$27,0),MATCH('דיווח פרטני'!C3241,גיליון3!$U$12:$X$12,0)))</f>
        <v xml:space="preserve"> </v>
      </c>
      <c r="I3241" s="866"/>
      <c r="J3241" s="866"/>
      <c r="K3241" s="905"/>
    </row>
    <row r="3242" spans="1:11" ht="19" thickBot="1" x14ac:dyDescent="0.5">
      <c r="A3242" s="866"/>
      <c r="B3242" s="866"/>
      <c r="C3242" s="866"/>
      <c r="D3242" s="866"/>
      <c r="E3242" s="867"/>
      <c r="F3242" s="866"/>
      <c r="G3242" s="866"/>
      <c r="H3242" s="871" t="str">
        <f t="array" ref="H3242">IF(ISERROR(INDEX(גיליון3!$U$13:$X$27,MATCH('דיווח פרטני'!G3242,גיליון3!$T$13:$T$27,0),MATCH('דיווח פרטני'!C3242,גיליון3!$U$12:$X$12,0)))," ", INDEX(גיליון3!$U$13:$X$27,MATCH('דיווח פרטני'!G3242,גיליון3!$T$13:$T$27,0),MATCH('דיווח פרטני'!C3242,גיליון3!$U$12:$X$12,0)))</f>
        <v xml:space="preserve"> </v>
      </c>
      <c r="I3242" s="866"/>
      <c r="J3242" s="866"/>
      <c r="K3242" s="905"/>
    </row>
    <row r="3243" spans="1:11" ht="19" thickBot="1" x14ac:dyDescent="0.5">
      <c r="A3243" s="866"/>
      <c r="B3243" s="866"/>
      <c r="C3243" s="866"/>
      <c r="D3243" s="866"/>
      <c r="E3243" s="867"/>
      <c r="F3243" s="866"/>
      <c r="G3243" s="866"/>
      <c r="H3243" s="871" t="str">
        <f t="array" ref="H3243">IF(ISERROR(INDEX(גיליון3!$U$13:$X$27,MATCH('דיווח פרטני'!G3243,גיליון3!$T$13:$T$27,0),MATCH('דיווח פרטני'!C3243,גיליון3!$U$12:$X$12,0)))," ", INDEX(גיליון3!$U$13:$X$27,MATCH('דיווח פרטני'!G3243,גיליון3!$T$13:$T$27,0),MATCH('דיווח פרטני'!C3243,גיליון3!$U$12:$X$12,0)))</f>
        <v xml:space="preserve"> </v>
      </c>
      <c r="I3243" s="866"/>
      <c r="J3243" s="866"/>
      <c r="K3243" s="905"/>
    </row>
    <row r="3244" spans="1:11" ht="19" thickBot="1" x14ac:dyDescent="0.5">
      <c r="A3244" s="866"/>
      <c r="B3244" s="866"/>
      <c r="C3244" s="866"/>
      <c r="D3244" s="866"/>
      <c r="E3244" s="867"/>
      <c r="F3244" s="866"/>
      <c r="G3244" s="866"/>
      <c r="H3244" s="871" t="str">
        <f t="array" ref="H3244">IF(ISERROR(INDEX(גיליון3!$U$13:$X$27,MATCH('דיווח פרטני'!G3244,גיליון3!$T$13:$T$27,0),MATCH('דיווח פרטני'!C3244,גיליון3!$U$12:$X$12,0)))," ", INDEX(גיליון3!$U$13:$X$27,MATCH('דיווח פרטני'!G3244,גיליון3!$T$13:$T$27,0),MATCH('דיווח פרטני'!C3244,גיליון3!$U$12:$X$12,0)))</f>
        <v xml:space="preserve"> </v>
      </c>
      <c r="I3244" s="866"/>
      <c r="J3244" s="866"/>
      <c r="K3244" s="905"/>
    </row>
    <row r="3245" spans="1:11" ht="19" thickBot="1" x14ac:dyDescent="0.5">
      <c r="A3245" s="866"/>
      <c r="B3245" s="866"/>
      <c r="C3245" s="866"/>
      <c r="D3245" s="866"/>
      <c r="E3245" s="867"/>
      <c r="F3245" s="866"/>
      <c r="G3245" s="866"/>
      <c r="H3245" s="871" t="str">
        <f t="array" ref="H3245">IF(ISERROR(INDEX(גיליון3!$U$13:$X$27,MATCH('דיווח פרטני'!G3245,גיליון3!$T$13:$T$27,0),MATCH('דיווח פרטני'!C3245,גיליון3!$U$12:$X$12,0)))," ", INDEX(גיליון3!$U$13:$X$27,MATCH('דיווח פרטני'!G3245,גיליון3!$T$13:$T$27,0),MATCH('דיווח פרטני'!C3245,גיליון3!$U$12:$X$12,0)))</f>
        <v xml:space="preserve"> </v>
      </c>
      <c r="I3245" s="866"/>
      <c r="J3245" s="866"/>
      <c r="K3245" s="905"/>
    </row>
    <row r="3246" spans="1:11" ht="19" thickBot="1" x14ac:dyDescent="0.5">
      <c r="A3246" s="866"/>
      <c r="B3246" s="866"/>
      <c r="C3246" s="866"/>
      <c r="D3246" s="866"/>
      <c r="E3246" s="867"/>
      <c r="F3246" s="866"/>
      <c r="G3246" s="866"/>
      <c r="H3246" s="871" t="str">
        <f t="array" ref="H3246">IF(ISERROR(INDEX(גיליון3!$U$13:$X$27,MATCH('דיווח פרטני'!G3246,גיליון3!$T$13:$T$27,0),MATCH('דיווח פרטני'!C3246,גיליון3!$U$12:$X$12,0)))," ", INDEX(גיליון3!$U$13:$X$27,MATCH('דיווח פרטני'!G3246,גיליון3!$T$13:$T$27,0),MATCH('דיווח פרטני'!C3246,גיליון3!$U$12:$X$12,0)))</f>
        <v xml:space="preserve"> </v>
      </c>
      <c r="I3246" s="866"/>
      <c r="J3246" s="866"/>
      <c r="K3246" s="905"/>
    </row>
    <row r="3247" spans="1:11" ht="19" thickBot="1" x14ac:dyDescent="0.5">
      <c r="A3247" s="866"/>
      <c r="B3247" s="866"/>
      <c r="C3247" s="866"/>
      <c r="D3247" s="866"/>
      <c r="E3247" s="867"/>
      <c r="F3247" s="866"/>
      <c r="G3247" s="866"/>
      <c r="H3247" s="871" t="str">
        <f t="array" ref="H3247">IF(ISERROR(INDEX(גיליון3!$U$13:$X$27,MATCH('דיווח פרטני'!G3247,גיליון3!$T$13:$T$27,0),MATCH('דיווח פרטני'!C3247,גיליון3!$U$12:$X$12,0)))," ", INDEX(גיליון3!$U$13:$X$27,MATCH('דיווח פרטני'!G3247,גיליון3!$T$13:$T$27,0),MATCH('דיווח פרטני'!C3247,גיליון3!$U$12:$X$12,0)))</f>
        <v xml:space="preserve"> </v>
      </c>
      <c r="I3247" s="866"/>
      <c r="J3247" s="866"/>
      <c r="K3247" s="905"/>
    </row>
    <row r="3248" spans="1:11" ht="19" thickBot="1" x14ac:dyDescent="0.5">
      <c r="A3248" s="866"/>
      <c r="B3248" s="866"/>
      <c r="C3248" s="866"/>
      <c r="D3248" s="866"/>
      <c r="E3248" s="867"/>
      <c r="F3248" s="866"/>
      <c r="G3248" s="866"/>
      <c r="H3248" s="871" t="str">
        <f t="array" ref="H3248">IF(ISERROR(INDEX(גיליון3!$U$13:$X$27,MATCH('דיווח פרטני'!G3248,גיליון3!$T$13:$T$27,0),MATCH('דיווח פרטני'!C3248,גיליון3!$U$12:$X$12,0)))," ", INDEX(גיליון3!$U$13:$X$27,MATCH('דיווח פרטני'!G3248,גיליון3!$T$13:$T$27,0),MATCH('דיווח פרטני'!C3248,גיליון3!$U$12:$X$12,0)))</f>
        <v xml:space="preserve"> </v>
      </c>
      <c r="I3248" s="866"/>
      <c r="J3248" s="866"/>
      <c r="K3248" s="905"/>
    </row>
    <row r="3249" spans="1:11" ht="19" thickBot="1" x14ac:dyDescent="0.5">
      <c r="A3249" s="866"/>
      <c r="B3249" s="866"/>
      <c r="C3249" s="866"/>
      <c r="D3249" s="866"/>
      <c r="E3249" s="867"/>
      <c r="F3249" s="866"/>
      <c r="G3249" s="866"/>
      <c r="H3249" s="871" t="str">
        <f t="array" ref="H3249">IF(ISERROR(INDEX(גיליון3!$U$13:$X$27,MATCH('דיווח פרטני'!G3249,גיליון3!$T$13:$T$27,0),MATCH('דיווח פרטני'!C3249,גיליון3!$U$12:$X$12,0)))," ", INDEX(גיליון3!$U$13:$X$27,MATCH('דיווח פרטני'!G3249,גיליון3!$T$13:$T$27,0),MATCH('דיווח פרטני'!C3249,גיליון3!$U$12:$X$12,0)))</f>
        <v xml:space="preserve"> </v>
      </c>
      <c r="I3249" s="866"/>
      <c r="J3249" s="866"/>
      <c r="K3249" s="905"/>
    </row>
    <row r="3250" spans="1:11" ht="19" thickBot="1" x14ac:dyDescent="0.5">
      <c r="A3250" s="866"/>
      <c r="B3250" s="866"/>
      <c r="C3250" s="866"/>
      <c r="D3250" s="866"/>
      <c r="E3250" s="867"/>
      <c r="F3250" s="866"/>
      <c r="G3250" s="866"/>
      <c r="H3250" s="871" t="str">
        <f t="array" ref="H3250">IF(ISERROR(INDEX(גיליון3!$U$13:$X$27,MATCH('דיווח פרטני'!G3250,גיליון3!$T$13:$T$27,0),MATCH('דיווח פרטני'!C3250,גיליון3!$U$12:$X$12,0)))," ", INDEX(גיליון3!$U$13:$X$27,MATCH('דיווח פרטני'!G3250,גיליון3!$T$13:$T$27,0),MATCH('דיווח פרטני'!C3250,גיליון3!$U$12:$X$12,0)))</f>
        <v xml:space="preserve"> </v>
      </c>
      <c r="I3250" s="866"/>
      <c r="J3250" s="866"/>
      <c r="K3250" s="905"/>
    </row>
    <row r="3251" spans="1:11" ht="19" thickBot="1" x14ac:dyDescent="0.5">
      <c r="A3251" s="866"/>
      <c r="B3251" s="866"/>
      <c r="C3251" s="866"/>
      <c r="D3251" s="866"/>
      <c r="E3251" s="867"/>
      <c r="F3251" s="866"/>
      <c r="G3251" s="866"/>
      <c r="H3251" s="871" t="str">
        <f t="array" ref="H3251">IF(ISERROR(INDEX(גיליון3!$U$13:$X$27,MATCH('דיווח פרטני'!G3251,גיליון3!$T$13:$T$27,0),MATCH('דיווח פרטני'!C3251,גיליון3!$U$12:$X$12,0)))," ", INDEX(גיליון3!$U$13:$X$27,MATCH('דיווח פרטני'!G3251,גיליון3!$T$13:$T$27,0),MATCH('דיווח פרטני'!C3251,גיליון3!$U$12:$X$12,0)))</f>
        <v xml:space="preserve"> </v>
      </c>
      <c r="I3251" s="866"/>
      <c r="J3251" s="866"/>
      <c r="K3251" s="905"/>
    </row>
    <row r="3252" spans="1:11" ht="19" thickBot="1" x14ac:dyDescent="0.5">
      <c r="A3252" s="866"/>
      <c r="B3252" s="866"/>
      <c r="C3252" s="866"/>
      <c r="D3252" s="866"/>
      <c r="E3252" s="867"/>
      <c r="F3252" s="866"/>
      <c r="G3252" s="866"/>
      <c r="H3252" s="871" t="str">
        <f t="array" ref="H3252">IF(ISERROR(INDEX(גיליון3!$U$13:$X$27,MATCH('דיווח פרטני'!G3252,גיליון3!$T$13:$T$27,0),MATCH('דיווח פרטני'!C3252,גיליון3!$U$12:$X$12,0)))," ", INDEX(גיליון3!$U$13:$X$27,MATCH('דיווח פרטני'!G3252,גיליון3!$T$13:$T$27,0),MATCH('דיווח פרטני'!C3252,גיליון3!$U$12:$X$12,0)))</f>
        <v xml:space="preserve"> </v>
      </c>
      <c r="I3252" s="866"/>
      <c r="J3252" s="866"/>
      <c r="K3252" s="905"/>
    </row>
    <row r="3253" spans="1:11" ht="19" thickBot="1" x14ac:dyDescent="0.5">
      <c r="A3253" s="866"/>
      <c r="B3253" s="866"/>
      <c r="C3253" s="866"/>
      <c r="D3253" s="866"/>
      <c r="E3253" s="867"/>
      <c r="F3253" s="866"/>
      <c r="G3253" s="866"/>
      <c r="H3253" s="871" t="str">
        <f t="array" ref="H3253">IF(ISERROR(INDEX(גיליון3!$U$13:$X$27,MATCH('דיווח פרטני'!G3253,גיליון3!$T$13:$T$27,0),MATCH('דיווח פרטני'!C3253,גיליון3!$U$12:$X$12,0)))," ", INDEX(גיליון3!$U$13:$X$27,MATCH('דיווח פרטני'!G3253,גיליון3!$T$13:$T$27,0),MATCH('דיווח פרטני'!C3253,גיליון3!$U$12:$X$12,0)))</f>
        <v xml:space="preserve"> </v>
      </c>
      <c r="I3253" s="866"/>
      <c r="J3253" s="866"/>
      <c r="K3253" s="905"/>
    </row>
    <row r="3254" spans="1:11" ht="19" thickBot="1" x14ac:dyDescent="0.5">
      <c r="A3254" s="866"/>
      <c r="B3254" s="866"/>
      <c r="C3254" s="866"/>
      <c r="D3254" s="866"/>
      <c r="E3254" s="867"/>
      <c r="F3254" s="866"/>
      <c r="G3254" s="866"/>
      <c r="H3254" s="871" t="str">
        <f t="array" ref="H3254">IF(ISERROR(INDEX(גיליון3!$U$13:$X$27,MATCH('דיווח פרטני'!G3254,גיליון3!$T$13:$T$27,0),MATCH('דיווח פרטני'!C3254,גיליון3!$U$12:$X$12,0)))," ", INDEX(גיליון3!$U$13:$X$27,MATCH('דיווח פרטני'!G3254,גיליון3!$T$13:$T$27,0),MATCH('דיווח פרטני'!C3254,גיליון3!$U$12:$X$12,0)))</f>
        <v xml:space="preserve"> </v>
      </c>
      <c r="I3254" s="866"/>
      <c r="J3254" s="866"/>
      <c r="K3254" s="905"/>
    </row>
    <row r="3255" spans="1:11" ht="19" thickBot="1" x14ac:dyDescent="0.5">
      <c r="A3255" s="866"/>
      <c r="B3255" s="866"/>
      <c r="C3255" s="866"/>
      <c r="D3255" s="866"/>
      <c r="E3255" s="867"/>
      <c r="F3255" s="866"/>
      <c r="G3255" s="866"/>
      <c r="H3255" s="871" t="str">
        <f t="array" ref="H3255">IF(ISERROR(INDEX(גיליון3!$U$13:$X$27,MATCH('דיווח פרטני'!G3255,גיליון3!$T$13:$T$27,0),MATCH('דיווח פרטני'!C3255,גיליון3!$U$12:$X$12,0)))," ", INDEX(גיליון3!$U$13:$X$27,MATCH('דיווח פרטני'!G3255,גיליון3!$T$13:$T$27,0),MATCH('דיווח פרטני'!C3255,גיליון3!$U$12:$X$12,0)))</f>
        <v xml:space="preserve"> </v>
      </c>
      <c r="I3255" s="866"/>
      <c r="J3255" s="866"/>
      <c r="K3255" s="905"/>
    </row>
    <row r="3256" spans="1:11" ht="19" thickBot="1" x14ac:dyDescent="0.5">
      <c r="A3256" s="866"/>
      <c r="B3256" s="866"/>
      <c r="C3256" s="866"/>
      <c r="D3256" s="866"/>
      <c r="E3256" s="867"/>
      <c r="F3256" s="866"/>
      <c r="G3256" s="866"/>
      <c r="H3256" s="871" t="str">
        <f t="array" ref="H3256">IF(ISERROR(INDEX(גיליון3!$U$13:$X$27,MATCH('דיווח פרטני'!G3256,גיליון3!$T$13:$T$27,0),MATCH('דיווח פרטני'!C3256,גיליון3!$U$12:$X$12,0)))," ", INDEX(גיליון3!$U$13:$X$27,MATCH('דיווח פרטני'!G3256,גיליון3!$T$13:$T$27,0),MATCH('דיווח פרטני'!C3256,גיליון3!$U$12:$X$12,0)))</f>
        <v xml:space="preserve"> </v>
      </c>
      <c r="I3256" s="866"/>
      <c r="J3256" s="866"/>
      <c r="K3256" s="905"/>
    </row>
    <row r="3257" spans="1:11" ht="19" thickBot="1" x14ac:dyDescent="0.5">
      <c r="A3257" s="866"/>
      <c r="B3257" s="866"/>
      <c r="C3257" s="866"/>
      <c r="D3257" s="866"/>
      <c r="E3257" s="867"/>
      <c r="F3257" s="866"/>
      <c r="G3257" s="866"/>
      <c r="H3257" s="871" t="str">
        <f t="array" ref="H3257">IF(ISERROR(INDEX(גיליון3!$U$13:$X$27,MATCH('דיווח פרטני'!G3257,גיליון3!$T$13:$T$27,0),MATCH('דיווח פרטני'!C3257,גיליון3!$U$12:$X$12,0)))," ", INDEX(גיליון3!$U$13:$X$27,MATCH('דיווח פרטני'!G3257,גיליון3!$T$13:$T$27,0),MATCH('דיווח פרטני'!C3257,גיליון3!$U$12:$X$12,0)))</f>
        <v xml:space="preserve"> </v>
      </c>
      <c r="I3257" s="866"/>
      <c r="J3257" s="866"/>
      <c r="K3257" s="905"/>
    </row>
    <row r="3258" spans="1:11" ht="19" thickBot="1" x14ac:dyDescent="0.5">
      <c r="A3258" s="866"/>
      <c r="B3258" s="866"/>
      <c r="C3258" s="866"/>
      <c r="D3258" s="866"/>
      <c r="E3258" s="867"/>
      <c r="F3258" s="866"/>
      <c r="G3258" s="866"/>
      <c r="H3258" s="871" t="str">
        <f t="array" ref="H3258">IF(ISERROR(INDEX(גיליון3!$U$13:$X$27,MATCH('דיווח פרטני'!G3258,גיליון3!$T$13:$T$27,0),MATCH('דיווח פרטני'!C3258,גיליון3!$U$12:$X$12,0)))," ", INDEX(גיליון3!$U$13:$X$27,MATCH('דיווח פרטני'!G3258,גיליון3!$T$13:$T$27,0),MATCH('דיווח פרטני'!C3258,גיליון3!$U$12:$X$12,0)))</f>
        <v xml:space="preserve"> </v>
      </c>
      <c r="I3258" s="866"/>
      <c r="J3258" s="866"/>
      <c r="K3258" s="905"/>
    </row>
    <row r="3259" spans="1:11" ht="19" thickBot="1" x14ac:dyDescent="0.5">
      <c r="A3259" s="866"/>
      <c r="B3259" s="866"/>
      <c r="C3259" s="866"/>
      <c r="D3259" s="866"/>
      <c r="E3259" s="867"/>
      <c r="F3259" s="866"/>
      <c r="G3259" s="866"/>
      <c r="H3259" s="871" t="str">
        <f t="array" ref="H3259">IF(ISERROR(INDEX(גיליון3!$U$13:$X$27,MATCH('דיווח פרטני'!G3259,גיליון3!$T$13:$T$27,0),MATCH('דיווח פרטני'!C3259,גיליון3!$U$12:$X$12,0)))," ", INDEX(גיליון3!$U$13:$X$27,MATCH('דיווח פרטני'!G3259,גיליון3!$T$13:$T$27,0),MATCH('דיווח פרטני'!C3259,גיליון3!$U$12:$X$12,0)))</f>
        <v xml:space="preserve"> </v>
      </c>
      <c r="I3259" s="866"/>
      <c r="J3259" s="866"/>
      <c r="K3259" s="905"/>
    </row>
    <row r="3260" spans="1:11" ht="19" thickBot="1" x14ac:dyDescent="0.5">
      <c r="A3260" s="866"/>
      <c r="B3260" s="866"/>
      <c r="C3260" s="866"/>
      <c r="D3260" s="866"/>
      <c r="E3260" s="867"/>
      <c r="F3260" s="866"/>
      <c r="G3260" s="866"/>
      <c r="H3260" s="871" t="str">
        <f t="array" ref="H3260">IF(ISERROR(INDEX(גיליון3!$U$13:$X$27,MATCH('דיווח פרטני'!G3260,גיליון3!$T$13:$T$27,0),MATCH('דיווח פרטני'!C3260,גיליון3!$U$12:$X$12,0)))," ", INDEX(גיליון3!$U$13:$X$27,MATCH('דיווח פרטני'!G3260,גיליון3!$T$13:$T$27,0),MATCH('דיווח פרטני'!C3260,גיליון3!$U$12:$X$12,0)))</f>
        <v xml:space="preserve"> </v>
      </c>
      <c r="I3260" s="866"/>
      <c r="J3260" s="866"/>
      <c r="K3260" s="905"/>
    </row>
    <row r="3261" spans="1:11" ht="19" thickBot="1" x14ac:dyDescent="0.5">
      <c r="A3261" s="866"/>
      <c r="B3261" s="866"/>
      <c r="C3261" s="866"/>
      <c r="D3261" s="866"/>
      <c r="E3261" s="867"/>
      <c r="F3261" s="866"/>
      <c r="G3261" s="866"/>
      <c r="H3261" s="871" t="str">
        <f t="array" ref="H3261">IF(ISERROR(INDEX(גיליון3!$U$13:$X$27,MATCH('דיווח פרטני'!G3261,גיליון3!$T$13:$T$27,0),MATCH('דיווח פרטני'!C3261,גיליון3!$U$12:$X$12,0)))," ", INDEX(גיליון3!$U$13:$X$27,MATCH('דיווח פרטני'!G3261,גיליון3!$T$13:$T$27,0),MATCH('דיווח פרטני'!C3261,גיליון3!$U$12:$X$12,0)))</f>
        <v xml:space="preserve"> </v>
      </c>
      <c r="I3261" s="866"/>
      <c r="J3261" s="866"/>
      <c r="K3261" s="905"/>
    </row>
    <row r="3262" spans="1:11" ht="19" thickBot="1" x14ac:dyDescent="0.5">
      <c r="A3262" s="866"/>
      <c r="B3262" s="866"/>
      <c r="C3262" s="866"/>
      <c r="D3262" s="866"/>
      <c r="E3262" s="867"/>
      <c r="F3262" s="866"/>
      <c r="G3262" s="866"/>
      <c r="H3262" s="871" t="str">
        <f t="array" ref="H3262">IF(ISERROR(INDEX(גיליון3!$U$13:$X$27,MATCH('דיווח פרטני'!G3262,גיליון3!$T$13:$T$27,0),MATCH('דיווח פרטני'!C3262,גיליון3!$U$12:$X$12,0)))," ", INDEX(גיליון3!$U$13:$X$27,MATCH('דיווח פרטני'!G3262,גיליון3!$T$13:$T$27,0),MATCH('דיווח פרטני'!C3262,גיליון3!$U$12:$X$12,0)))</f>
        <v xml:space="preserve"> </v>
      </c>
      <c r="I3262" s="866"/>
      <c r="J3262" s="866"/>
      <c r="K3262" s="905"/>
    </row>
    <row r="3263" spans="1:11" ht="19" thickBot="1" x14ac:dyDescent="0.5">
      <c r="A3263" s="866"/>
      <c r="B3263" s="866"/>
      <c r="C3263" s="866"/>
      <c r="D3263" s="866"/>
      <c r="E3263" s="867"/>
      <c r="F3263" s="866"/>
      <c r="G3263" s="866"/>
      <c r="H3263" s="871" t="str">
        <f t="array" ref="H3263">IF(ISERROR(INDEX(גיליון3!$U$13:$X$27,MATCH('דיווח פרטני'!G3263,גיליון3!$T$13:$T$27,0),MATCH('דיווח פרטני'!C3263,גיליון3!$U$12:$X$12,0)))," ", INDEX(גיליון3!$U$13:$X$27,MATCH('דיווח פרטני'!G3263,גיליון3!$T$13:$T$27,0),MATCH('דיווח פרטני'!C3263,גיליון3!$U$12:$X$12,0)))</f>
        <v xml:space="preserve"> </v>
      </c>
      <c r="I3263" s="866"/>
      <c r="J3263" s="866"/>
      <c r="K3263" s="905"/>
    </row>
    <row r="3264" spans="1:11" ht="19" thickBot="1" x14ac:dyDescent="0.5">
      <c r="A3264" s="866"/>
      <c r="B3264" s="866"/>
      <c r="C3264" s="866"/>
      <c r="D3264" s="866"/>
      <c r="E3264" s="867"/>
      <c r="F3264" s="866"/>
      <c r="G3264" s="866"/>
      <c r="H3264" s="871" t="str">
        <f t="array" ref="H3264">IF(ISERROR(INDEX(גיליון3!$U$13:$X$27,MATCH('דיווח פרטני'!G3264,גיליון3!$T$13:$T$27,0),MATCH('דיווח פרטני'!C3264,גיליון3!$U$12:$X$12,0)))," ", INDEX(גיליון3!$U$13:$X$27,MATCH('דיווח פרטני'!G3264,גיליון3!$T$13:$T$27,0),MATCH('דיווח פרטני'!C3264,גיליון3!$U$12:$X$12,0)))</f>
        <v xml:space="preserve"> </v>
      </c>
      <c r="I3264" s="866"/>
      <c r="J3264" s="866"/>
      <c r="K3264" s="905"/>
    </row>
    <row r="3265" spans="1:11" ht="19" thickBot="1" x14ac:dyDescent="0.5">
      <c r="A3265" s="866"/>
      <c r="B3265" s="866"/>
      <c r="C3265" s="866"/>
      <c r="D3265" s="866"/>
      <c r="E3265" s="867"/>
      <c r="F3265" s="866"/>
      <c r="G3265" s="866"/>
      <c r="H3265" s="871" t="str">
        <f t="array" ref="H3265">IF(ISERROR(INDEX(גיליון3!$U$13:$X$27,MATCH('דיווח פרטני'!G3265,גיליון3!$T$13:$T$27,0),MATCH('דיווח פרטני'!C3265,גיליון3!$U$12:$X$12,0)))," ", INDEX(גיליון3!$U$13:$X$27,MATCH('דיווח פרטני'!G3265,גיליון3!$T$13:$T$27,0),MATCH('דיווח פרטני'!C3265,גיליון3!$U$12:$X$12,0)))</f>
        <v xml:space="preserve"> </v>
      </c>
      <c r="I3265" s="866"/>
      <c r="J3265" s="866"/>
      <c r="K3265" s="905"/>
    </row>
    <row r="3266" spans="1:11" ht="19" thickBot="1" x14ac:dyDescent="0.5">
      <c r="A3266" s="866"/>
      <c r="B3266" s="866"/>
      <c r="C3266" s="866"/>
      <c r="D3266" s="866"/>
      <c r="E3266" s="867"/>
      <c r="F3266" s="866"/>
      <c r="G3266" s="866"/>
      <c r="H3266" s="871" t="str">
        <f t="array" ref="H3266">IF(ISERROR(INDEX(גיליון3!$U$13:$X$27,MATCH('דיווח פרטני'!G3266,גיליון3!$T$13:$T$27,0),MATCH('דיווח פרטני'!C3266,גיליון3!$U$12:$X$12,0)))," ", INDEX(גיליון3!$U$13:$X$27,MATCH('דיווח פרטני'!G3266,גיליון3!$T$13:$T$27,0),MATCH('דיווח פרטני'!C3266,גיליון3!$U$12:$X$12,0)))</f>
        <v xml:space="preserve"> </v>
      </c>
      <c r="I3266" s="866"/>
      <c r="J3266" s="866"/>
      <c r="K3266" s="905"/>
    </row>
    <row r="3267" spans="1:11" ht="19" thickBot="1" x14ac:dyDescent="0.5">
      <c r="A3267" s="866"/>
      <c r="B3267" s="866"/>
      <c r="C3267" s="866"/>
      <c r="D3267" s="866"/>
      <c r="E3267" s="867"/>
      <c r="F3267" s="866"/>
      <c r="G3267" s="866"/>
      <c r="H3267" s="871" t="str">
        <f t="array" ref="H3267">IF(ISERROR(INDEX(גיליון3!$U$13:$X$27,MATCH('דיווח פרטני'!G3267,גיליון3!$T$13:$T$27,0),MATCH('דיווח פרטני'!C3267,גיליון3!$U$12:$X$12,0)))," ", INDEX(גיליון3!$U$13:$X$27,MATCH('דיווח פרטני'!G3267,גיליון3!$T$13:$T$27,0),MATCH('דיווח פרטני'!C3267,גיליון3!$U$12:$X$12,0)))</f>
        <v xml:space="preserve"> </v>
      </c>
      <c r="I3267" s="866"/>
      <c r="J3267" s="866"/>
      <c r="K3267" s="905"/>
    </row>
    <row r="3268" spans="1:11" ht="19" thickBot="1" x14ac:dyDescent="0.5">
      <c r="A3268" s="866"/>
      <c r="B3268" s="866"/>
      <c r="C3268" s="866"/>
      <c r="D3268" s="866"/>
      <c r="E3268" s="867"/>
      <c r="F3268" s="866"/>
      <c r="G3268" s="866"/>
      <c r="H3268" s="871" t="str">
        <f t="array" ref="H3268">IF(ISERROR(INDEX(גיליון3!$U$13:$X$27,MATCH('דיווח פרטני'!G3268,גיליון3!$T$13:$T$27,0),MATCH('דיווח פרטני'!C3268,גיליון3!$U$12:$X$12,0)))," ", INDEX(גיליון3!$U$13:$X$27,MATCH('דיווח פרטני'!G3268,גיליון3!$T$13:$T$27,0),MATCH('דיווח פרטני'!C3268,גיליון3!$U$12:$X$12,0)))</f>
        <v xml:space="preserve"> </v>
      </c>
      <c r="I3268" s="866"/>
      <c r="J3268" s="866"/>
      <c r="K3268" s="905"/>
    </row>
    <row r="3269" spans="1:11" ht="19" thickBot="1" x14ac:dyDescent="0.5">
      <c r="A3269" s="866"/>
      <c r="B3269" s="866"/>
      <c r="C3269" s="866"/>
      <c r="D3269" s="866"/>
      <c r="E3269" s="867"/>
      <c r="F3269" s="866"/>
      <c r="G3269" s="866"/>
      <c r="H3269" s="871" t="str">
        <f t="array" ref="H3269">IF(ISERROR(INDEX(גיליון3!$U$13:$X$27,MATCH('דיווח פרטני'!G3269,גיליון3!$T$13:$T$27,0),MATCH('דיווח פרטני'!C3269,גיליון3!$U$12:$X$12,0)))," ", INDEX(גיליון3!$U$13:$X$27,MATCH('דיווח פרטני'!G3269,גיליון3!$T$13:$T$27,0),MATCH('דיווח פרטני'!C3269,גיליון3!$U$12:$X$12,0)))</f>
        <v xml:space="preserve"> </v>
      </c>
      <c r="I3269" s="866"/>
      <c r="J3269" s="866"/>
      <c r="K3269" s="905"/>
    </row>
    <row r="3270" spans="1:11" ht="19" thickBot="1" x14ac:dyDescent="0.5">
      <c r="A3270" s="866"/>
      <c r="B3270" s="866"/>
      <c r="C3270" s="866"/>
      <c r="D3270" s="866"/>
      <c r="E3270" s="867"/>
      <c r="F3270" s="866"/>
      <c r="G3270" s="866"/>
      <c r="H3270" s="871" t="str">
        <f t="array" ref="H3270">IF(ISERROR(INDEX(גיליון3!$U$13:$X$27,MATCH('דיווח פרטני'!G3270,גיליון3!$T$13:$T$27,0),MATCH('דיווח פרטני'!C3270,גיליון3!$U$12:$X$12,0)))," ", INDEX(גיליון3!$U$13:$X$27,MATCH('דיווח פרטני'!G3270,גיליון3!$T$13:$T$27,0),MATCH('דיווח פרטני'!C3270,גיליון3!$U$12:$X$12,0)))</f>
        <v xml:space="preserve"> </v>
      </c>
      <c r="I3270" s="866"/>
      <c r="J3270" s="866"/>
      <c r="K3270" s="905"/>
    </row>
    <row r="3271" spans="1:11" ht="19" thickBot="1" x14ac:dyDescent="0.5">
      <c r="A3271" s="866"/>
      <c r="B3271" s="866"/>
      <c r="C3271" s="866"/>
      <c r="D3271" s="866"/>
      <c r="E3271" s="867"/>
      <c r="F3271" s="866"/>
      <c r="G3271" s="866"/>
      <c r="H3271" s="871" t="str">
        <f t="array" ref="H3271">IF(ISERROR(INDEX(גיליון3!$U$13:$X$27,MATCH('דיווח פרטני'!G3271,גיליון3!$T$13:$T$27,0),MATCH('דיווח פרטני'!C3271,גיליון3!$U$12:$X$12,0)))," ", INDEX(גיליון3!$U$13:$X$27,MATCH('דיווח פרטני'!G3271,גיליון3!$T$13:$T$27,0),MATCH('דיווח פרטני'!C3271,גיליון3!$U$12:$X$12,0)))</f>
        <v xml:space="preserve"> </v>
      </c>
      <c r="I3271" s="866"/>
      <c r="J3271" s="866"/>
      <c r="K3271" s="905"/>
    </row>
    <row r="3272" spans="1:11" ht="19" thickBot="1" x14ac:dyDescent="0.5">
      <c r="A3272" s="866"/>
      <c r="B3272" s="866"/>
      <c r="C3272" s="866"/>
      <c r="D3272" s="866"/>
      <c r="E3272" s="867"/>
      <c r="F3272" s="866"/>
      <c r="G3272" s="866"/>
      <c r="H3272" s="871" t="str">
        <f t="array" ref="H3272">IF(ISERROR(INDEX(גיליון3!$U$13:$X$27,MATCH('דיווח פרטני'!G3272,גיליון3!$T$13:$T$27,0),MATCH('דיווח פרטני'!C3272,גיליון3!$U$12:$X$12,0)))," ", INDEX(גיליון3!$U$13:$X$27,MATCH('דיווח פרטני'!G3272,גיליון3!$T$13:$T$27,0),MATCH('דיווח פרטני'!C3272,גיליון3!$U$12:$X$12,0)))</f>
        <v xml:space="preserve"> </v>
      </c>
      <c r="I3272" s="866"/>
      <c r="J3272" s="866"/>
      <c r="K3272" s="905"/>
    </row>
    <row r="3273" spans="1:11" ht="19" thickBot="1" x14ac:dyDescent="0.5">
      <c r="A3273" s="866"/>
      <c r="B3273" s="866"/>
      <c r="C3273" s="866"/>
      <c r="D3273" s="866"/>
      <c r="E3273" s="867"/>
      <c r="F3273" s="866"/>
      <c r="G3273" s="866"/>
      <c r="H3273" s="871" t="str">
        <f t="array" ref="H3273">IF(ISERROR(INDEX(גיליון3!$U$13:$X$27,MATCH('דיווח פרטני'!G3273,גיליון3!$T$13:$T$27,0),MATCH('דיווח פרטני'!C3273,גיליון3!$U$12:$X$12,0)))," ", INDEX(גיליון3!$U$13:$X$27,MATCH('דיווח פרטני'!G3273,גיליון3!$T$13:$T$27,0),MATCH('דיווח פרטני'!C3273,גיליון3!$U$12:$X$12,0)))</f>
        <v xml:space="preserve"> </v>
      </c>
      <c r="I3273" s="866"/>
      <c r="J3273" s="866"/>
      <c r="K3273" s="905"/>
    </row>
    <row r="3274" spans="1:11" ht="19" thickBot="1" x14ac:dyDescent="0.5">
      <c r="A3274" s="866"/>
      <c r="B3274" s="866"/>
      <c r="C3274" s="866"/>
      <c r="D3274" s="866"/>
      <c r="E3274" s="867"/>
      <c r="F3274" s="866"/>
      <c r="G3274" s="866"/>
      <c r="H3274" s="871" t="str">
        <f t="array" ref="H3274">IF(ISERROR(INDEX(גיליון3!$U$13:$X$27,MATCH('דיווח פרטני'!G3274,גיליון3!$T$13:$T$27,0),MATCH('דיווח פרטני'!C3274,גיליון3!$U$12:$X$12,0)))," ", INDEX(גיליון3!$U$13:$X$27,MATCH('דיווח פרטני'!G3274,גיליון3!$T$13:$T$27,0),MATCH('דיווח פרטני'!C3274,גיליון3!$U$12:$X$12,0)))</f>
        <v xml:space="preserve"> </v>
      </c>
      <c r="I3274" s="866"/>
      <c r="J3274" s="866"/>
      <c r="K3274" s="905"/>
    </row>
    <row r="3275" spans="1:11" ht="19" thickBot="1" x14ac:dyDescent="0.5">
      <c r="A3275" s="866"/>
      <c r="B3275" s="866"/>
      <c r="C3275" s="866"/>
      <c r="D3275" s="866"/>
      <c r="E3275" s="867"/>
      <c r="F3275" s="866"/>
      <c r="G3275" s="866"/>
      <c r="H3275" s="871" t="str">
        <f t="array" ref="H3275">IF(ISERROR(INDEX(גיליון3!$U$13:$X$27,MATCH('דיווח פרטני'!G3275,גיליון3!$T$13:$T$27,0),MATCH('דיווח פרטני'!C3275,גיליון3!$U$12:$X$12,0)))," ", INDEX(גיליון3!$U$13:$X$27,MATCH('דיווח פרטני'!G3275,גיליון3!$T$13:$T$27,0),MATCH('דיווח פרטני'!C3275,גיליון3!$U$12:$X$12,0)))</f>
        <v xml:space="preserve"> </v>
      </c>
      <c r="I3275" s="866"/>
      <c r="J3275" s="866"/>
      <c r="K3275" s="905"/>
    </row>
    <row r="3276" spans="1:11" ht="19" thickBot="1" x14ac:dyDescent="0.5">
      <c r="A3276" s="866"/>
      <c r="B3276" s="866"/>
      <c r="C3276" s="866"/>
      <c r="D3276" s="866"/>
      <c r="E3276" s="867"/>
      <c r="F3276" s="866"/>
      <c r="G3276" s="866"/>
      <c r="H3276" s="871" t="str">
        <f t="array" ref="H3276">IF(ISERROR(INDEX(גיליון3!$U$13:$X$27,MATCH('דיווח פרטני'!G3276,גיליון3!$T$13:$T$27,0),MATCH('דיווח פרטני'!C3276,גיליון3!$U$12:$X$12,0)))," ", INDEX(גיליון3!$U$13:$X$27,MATCH('דיווח פרטני'!G3276,גיליון3!$T$13:$T$27,0),MATCH('דיווח פרטני'!C3276,גיליון3!$U$12:$X$12,0)))</f>
        <v xml:space="preserve"> </v>
      </c>
      <c r="I3276" s="866"/>
      <c r="J3276" s="866"/>
      <c r="K3276" s="905"/>
    </row>
    <row r="3277" spans="1:11" ht="19" thickBot="1" x14ac:dyDescent="0.5">
      <c r="A3277" s="866"/>
      <c r="B3277" s="866"/>
      <c r="C3277" s="866"/>
      <c r="D3277" s="866"/>
      <c r="E3277" s="867"/>
      <c r="F3277" s="866"/>
      <c r="G3277" s="866"/>
      <c r="H3277" s="871" t="str">
        <f t="array" ref="H3277">IF(ISERROR(INDEX(גיליון3!$U$13:$X$27,MATCH('דיווח פרטני'!G3277,גיליון3!$T$13:$T$27,0),MATCH('דיווח פרטני'!C3277,גיליון3!$U$12:$X$12,0)))," ", INDEX(גיליון3!$U$13:$X$27,MATCH('דיווח פרטני'!G3277,גיליון3!$T$13:$T$27,0),MATCH('דיווח פרטני'!C3277,גיליון3!$U$12:$X$12,0)))</f>
        <v xml:space="preserve"> </v>
      </c>
      <c r="I3277" s="866"/>
      <c r="J3277" s="866"/>
      <c r="K3277" s="905"/>
    </row>
    <row r="3278" spans="1:11" ht="19" thickBot="1" x14ac:dyDescent="0.5">
      <c r="A3278" s="866"/>
      <c r="B3278" s="866"/>
      <c r="C3278" s="866"/>
      <c r="D3278" s="866"/>
      <c r="E3278" s="867"/>
      <c r="F3278" s="866"/>
      <c r="G3278" s="866"/>
      <c r="H3278" s="871" t="str">
        <f t="array" ref="H3278">IF(ISERROR(INDEX(גיליון3!$U$13:$X$27,MATCH('דיווח פרטני'!G3278,גיליון3!$T$13:$T$27,0),MATCH('דיווח פרטני'!C3278,גיליון3!$U$12:$X$12,0)))," ", INDEX(גיליון3!$U$13:$X$27,MATCH('דיווח פרטני'!G3278,גיליון3!$T$13:$T$27,0),MATCH('דיווח פרטני'!C3278,גיליון3!$U$12:$X$12,0)))</f>
        <v xml:space="preserve"> </v>
      </c>
      <c r="I3278" s="866"/>
      <c r="J3278" s="866"/>
      <c r="K3278" s="905"/>
    </row>
    <row r="3279" spans="1:11" ht="19" thickBot="1" x14ac:dyDescent="0.5">
      <c r="A3279" s="866"/>
      <c r="B3279" s="866"/>
      <c r="C3279" s="866"/>
      <c r="D3279" s="866"/>
      <c r="E3279" s="867"/>
      <c r="F3279" s="866"/>
      <c r="G3279" s="866"/>
      <c r="H3279" s="871" t="str">
        <f t="array" ref="H3279">IF(ISERROR(INDEX(גיליון3!$U$13:$X$27,MATCH('דיווח פרטני'!G3279,גיליון3!$T$13:$T$27,0),MATCH('דיווח פרטני'!C3279,גיליון3!$U$12:$X$12,0)))," ", INDEX(גיליון3!$U$13:$X$27,MATCH('דיווח פרטני'!G3279,גיליון3!$T$13:$T$27,0),MATCH('דיווח פרטני'!C3279,גיליון3!$U$12:$X$12,0)))</f>
        <v xml:space="preserve"> </v>
      </c>
      <c r="I3279" s="866"/>
      <c r="J3279" s="866"/>
      <c r="K3279" s="905"/>
    </row>
    <row r="3280" spans="1:11" ht="19" thickBot="1" x14ac:dyDescent="0.5">
      <c r="A3280" s="866"/>
      <c r="B3280" s="866"/>
      <c r="C3280" s="866"/>
      <c r="D3280" s="866"/>
      <c r="E3280" s="867"/>
      <c r="F3280" s="866"/>
      <c r="G3280" s="866"/>
      <c r="H3280" s="871" t="str">
        <f t="array" ref="H3280">IF(ISERROR(INDEX(גיליון3!$U$13:$X$27,MATCH('דיווח פרטני'!G3280,גיליון3!$T$13:$T$27,0),MATCH('דיווח פרטני'!C3280,גיליון3!$U$12:$X$12,0)))," ", INDEX(גיליון3!$U$13:$X$27,MATCH('דיווח פרטני'!G3280,גיליון3!$T$13:$T$27,0),MATCH('דיווח פרטני'!C3280,גיליון3!$U$12:$X$12,0)))</f>
        <v xml:space="preserve"> </v>
      </c>
      <c r="I3280" s="866"/>
      <c r="J3280" s="866"/>
      <c r="K3280" s="905"/>
    </row>
    <row r="3281" spans="1:11" ht="19" thickBot="1" x14ac:dyDescent="0.5">
      <c r="A3281" s="866"/>
      <c r="B3281" s="866"/>
      <c r="C3281" s="866"/>
      <c r="D3281" s="866"/>
      <c r="E3281" s="867"/>
      <c r="F3281" s="866"/>
      <c r="G3281" s="866"/>
      <c r="H3281" s="871" t="str">
        <f t="array" ref="H3281">IF(ISERROR(INDEX(גיליון3!$U$13:$X$27,MATCH('דיווח פרטני'!G3281,גיליון3!$T$13:$T$27,0),MATCH('דיווח פרטני'!C3281,גיליון3!$U$12:$X$12,0)))," ", INDEX(גיליון3!$U$13:$X$27,MATCH('דיווח פרטני'!G3281,גיליון3!$T$13:$T$27,0),MATCH('דיווח פרטני'!C3281,גיליון3!$U$12:$X$12,0)))</f>
        <v xml:space="preserve"> </v>
      </c>
      <c r="I3281" s="866"/>
      <c r="J3281" s="866"/>
      <c r="K3281" s="905"/>
    </row>
    <row r="3282" spans="1:11" ht="19" thickBot="1" x14ac:dyDescent="0.5">
      <c r="A3282" s="866"/>
      <c r="B3282" s="866"/>
      <c r="C3282" s="866"/>
      <c r="D3282" s="866"/>
      <c r="E3282" s="867"/>
      <c r="F3282" s="866"/>
      <c r="G3282" s="866"/>
      <c r="H3282" s="871" t="str">
        <f t="array" ref="H3282">IF(ISERROR(INDEX(גיליון3!$U$13:$X$27,MATCH('דיווח פרטני'!G3282,גיליון3!$T$13:$T$27,0),MATCH('דיווח פרטני'!C3282,גיליון3!$U$12:$X$12,0)))," ", INDEX(גיליון3!$U$13:$X$27,MATCH('דיווח פרטני'!G3282,גיליון3!$T$13:$T$27,0),MATCH('דיווח פרטני'!C3282,גיליון3!$U$12:$X$12,0)))</f>
        <v xml:space="preserve"> </v>
      </c>
      <c r="I3282" s="866"/>
      <c r="J3282" s="866"/>
      <c r="K3282" s="905"/>
    </row>
    <row r="3283" spans="1:11" ht="19" thickBot="1" x14ac:dyDescent="0.5">
      <c r="A3283" s="866"/>
      <c r="B3283" s="866"/>
      <c r="C3283" s="866"/>
      <c r="D3283" s="866"/>
      <c r="E3283" s="867"/>
      <c r="F3283" s="866"/>
      <c r="G3283" s="866"/>
      <c r="H3283" s="871" t="str">
        <f t="array" ref="H3283">IF(ISERROR(INDEX(גיליון3!$U$13:$X$27,MATCH('דיווח פרטני'!G3283,גיליון3!$T$13:$T$27,0),MATCH('דיווח פרטני'!C3283,גיליון3!$U$12:$X$12,0)))," ", INDEX(גיליון3!$U$13:$X$27,MATCH('דיווח פרטני'!G3283,גיליון3!$T$13:$T$27,0),MATCH('דיווח פרטני'!C3283,גיליון3!$U$12:$X$12,0)))</f>
        <v xml:space="preserve"> </v>
      </c>
      <c r="I3283" s="866"/>
      <c r="J3283" s="866"/>
      <c r="K3283" s="905"/>
    </row>
    <row r="3284" spans="1:11" ht="19" thickBot="1" x14ac:dyDescent="0.5">
      <c r="A3284" s="866"/>
      <c r="B3284" s="866"/>
      <c r="C3284" s="866"/>
      <c r="D3284" s="866"/>
      <c r="E3284" s="867"/>
      <c r="F3284" s="866"/>
      <c r="G3284" s="866"/>
      <c r="H3284" s="871" t="str">
        <f t="array" ref="H3284">IF(ISERROR(INDEX(גיליון3!$U$13:$X$27,MATCH('דיווח פרטני'!G3284,גיליון3!$T$13:$T$27,0),MATCH('דיווח פרטני'!C3284,גיליון3!$U$12:$X$12,0)))," ", INDEX(גיליון3!$U$13:$X$27,MATCH('דיווח פרטני'!G3284,גיליון3!$T$13:$T$27,0),MATCH('דיווח פרטני'!C3284,גיליון3!$U$12:$X$12,0)))</f>
        <v xml:space="preserve"> </v>
      </c>
      <c r="I3284" s="866"/>
      <c r="J3284" s="866"/>
      <c r="K3284" s="905"/>
    </row>
    <row r="3285" spans="1:11" ht="19" thickBot="1" x14ac:dyDescent="0.5">
      <c r="A3285" s="866"/>
      <c r="B3285" s="866"/>
      <c r="C3285" s="866"/>
      <c r="D3285" s="866"/>
      <c r="E3285" s="867"/>
      <c r="F3285" s="866"/>
      <c r="G3285" s="866"/>
      <c r="H3285" s="871" t="str">
        <f t="array" ref="H3285">IF(ISERROR(INDEX(גיליון3!$U$13:$X$27,MATCH('דיווח פרטני'!G3285,גיליון3!$T$13:$T$27,0),MATCH('דיווח פרטני'!C3285,גיליון3!$U$12:$X$12,0)))," ", INDEX(גיליון3!$U$13:$X$27,MATCH('דיווח פרטני'!G3285,גיליון3!$T$13:$T$27,0),MATCH('דיווח פרטני'!C3285,גיליון3!$U$12:$X$12,0)))</f>
        <v xml:space="preserve"> </v>
      </c>
      <c r="I3285" s="866"/>
      <c r="J3285" s="866"/>
      <c r="K3285" s="905"/>
    </row>
    <row r="3286" spans="1:11" ht="19" thickBot="1" x14ac:dyDescent="0.5">
      <c r="A3286" s="866"/>
      <c r="B3286" s="866"/>
      <c r="C3286" s="866"/>
      <c r="D3286" s="866"/>
      <c r="E3286" s="867"/>
      <c r="F3286" s="866"/>
      <c r="G3286" s="866"/>
      <c r="H3286" s="871" t="str">
        <f t="array" ref="H3286">IF(ISERROR(INDEX(גיליון3!$U$13:$X$27,MATCH('דיווח פרטני'!G3286,גיליון3!$T$13:$T$27,0),MATCH('דיווח פרטני'!C3286,גיליון3!$U$12:$X$12,0)))," ", INDEX(גיליון3!$U$13:$X$27,MATCH('דיווח פרטני'!G3286,גיליון3!$T$13:$T$27,0),MATCH('דיווח פרטני'!C3286,גיליון3!$U$12:$X$12,0)))</f>
        <v xml:space="preserve"> </v>
      </c>
      <c r="I3286" s="866"/>
      <c r="J3286" s="866"/>
      <c r="K3286" s="905"/>
    </row>
    <row r="3287" spans="1:11" ht="19" thickBot="1" x14ac:dyDescent="0.5">
      <c r="A3287" s="866"/>
      <c r="B3287" s="866"/>
      <c r="C3287" s="866"/>
      <c r="D3287" s="866"/>
      <c r="E3287" s="867"/>
      <c r="F3287" s="866"/>
      <c r="G3287" s="866"/>
      <c r="H3287" s="871" t="str">
        <f t="array" ref="H3287">IF(ISERROR(INDEX(גיליון3!$U$13:$X$27,MATCH('דיווח פרטני'!G3287,גיליון3!$T$13:$T$27,0),MATCH('דיווח פרטני'!C3287,גיליון3!$U$12:$X$12,0)))," ", INDEX(גיליון3!$U$13:$X$27,MATCH('דיווח פרטני'!G3287,גיליון3!$T$13:$T$27,0),MATCH('דיווח פרטני'!C3287,גיליון3!$U$12:$X$12,0)))</f>
        <v xml:space="preserve"> </v>
      </c>
      <c r="I3287" s="866"/>
      <c r="J3287" s="866"/>
      <c r="K3287" s="905"/>
    </row>
    <row r="3288" spans="1:11" ht="19" thickBot="1" x14ac:dyDescent="0.5">
      <c r="A3288" s="866"/>
      <c r="B3288" s="866"/>
      <c r="C3288" s="866"/>
      <c r="D3288" s="866"/>
      <c r="E3288" s="867"/>
      <c r="F3288" s="866"/>
      <c r="G3288" s="866"/>
      <c r="H3288" s="871" t="str">
        <f t="array" ref="H3288">IF(ISERROR(INDEX(גיליון3!$U$13:$X$27,MATCH('דיווח פרטני'!G3288,גיליון3!$T$13:$T$27,0),MATCH('דיווח פרטני'!C3288,גיליון3!$U$12:$X$12,0)))," ", INDEX(גיליון3!$U$13:$X$27,MATCH('דיווח פרטני'!G3288,גיליון3!$T$13:$T$27,0),MATCH('דיווח פרטני'!C3288,גיליון3!$U$12:$X$12,0)))</f>
        <v xml:space="preserve"> </v>
      </c>
      <c r="I3288" s="866"/>
      <c r="J3288" s="866"/>
      <c r="K3288" s="905"/>
    </row>
    <row r="3289" spans="1:11" ht="19" thickBot="1" x14ac:dyDescent="0.5">
      <c r="A3289" s="866"/>
      <c r="B3289" s="866"/>
      <c r="C3289" s="866"/>
      <c r="D3289" s="866"/>
      <c r="E3289" s="867"/>
      <c r="F3289" s="866"/>
      <c r="G3289" s="866"/>
      <c r="H3289" s="871" t="str">
        <f t="array" ref="H3289">IF(ISERROR(INDEX(גיליון3!$U$13:$X$27,MATCH('דיווח פרטני'!G3289,גיליון3!$T$13:$T$27,0),MATCH('דיווח פרטני'!C3289,גיליון3!$U$12:$X$12,0)))," ", INDEX(גיליון3!$U$13:$X$27,MATCH('דיווח פרטני'!G3289,גיליון3!$T$13:$T$27,0),MATCH('דיווח פרטני'!C3289,גיליון3!$U$12:$X$12,0)))</f>
        <v xml:space="preserve"> </v>
      </c>
      <c r="I3289" s="866"/>
      <c r="J3289" s="866"/>
      <c r="K3289" s="905"/>
    </row>
    <row r="3290" spans="1:11" ht="19" thickBot="1" x14ac:dyDescent="0.5">
      <c r="A3290" s="866"/>
      <c r="B3290" s="866"/>
      <c r="C3290" s="866"/>
      <c r="D3290" s="866"/>
      <c r="E3290" s="867"/>
      <c r="F3290" s="866"/>
      <c r="G3290" s="866"/>
      <c r="H3290" s="871" t="str">
        <f t="array" ref="H3290">IF(ISERROR(INDEX(גיליון3!$U$13:$X$27,MATCH('דיווח פרטני'!G3290,גיליון3!$T$13:$T$27,0),MATCH('דיווח פרטני'!C3290,גיליון3!$U$12:$X$12,0)))," ", INDEX(גיליון3!$U$13:$X$27,MATCH('דיווח פרטני'!G3290,גיליון3!$T$13:$T$27,0),MATCH('דיווח פרטני'!C3290,גיליון3!$U$12:$X$12,0)))</f>
        <v xml:space="preserve"> </v>
      </c>
      <c r="I3290" s="866"/>
      <c r="J3290" s="866"/>
      <c r="K3290" s="905"/>
    </row>
    <row r="3291" spans="1:11" ht="19" thickBot="1" x14ac:dyDescent="0.5">
      <c r="A3291" s="866"/>
      <c r="B3291" s="866"/>
      <c r="C3291" s="866"/>
      <c r="D3291" s="866"/>
      <c r="E3291" s="867"/>
      <c r="F3291" s="866"/>
      <c r="G3291" s="866"/>
      <c r="H3291" s="871" t="str">
        <f t="array" ref="H3291">IF(ISERROR(INDEX(גיליון3!$U$13:$X$27,MATCH('דיווח פרטני'!G3291,גיליון3!$T$13:$T$27,0),MATCH('דיווח פרטני'!C3291,גיליון3!$U$12:$X$12,0)))," ", INDEX(גיליון3!$U$13:$X$27,MATCH('דיווח פרטני'!G3291,גיליון3!$T$13:$T$27,0),MATCH('דיווח פרטני'!C3291,גיליון3!$U$12:$X$12,0)))</f>
        <v xml:space="preserve"> </v>
      </c>
      <c r="I3291" s="866"/>
      <c r="J3291" s="866"/>
      <c r="K3291" s="905"/>
    </row>
    <row r="3292" spans="1:11" ht="19" thickBot="1" x14ac:dyDescent="0.5">
      <c r="A3292" s="866"/>
      <c r="B3292" s="866"/>
      <c r="C3292" s="866"/>
      <c r="D3292" s="866"/>
      <c r="E3292" s="867"/>
      <c r="F3292" s="866"/>
      <c r="G3292" s="866"/>
      <c r="H3292" s="871" t="str">
        <f t="array" ref="H3292">IF(ISERROR(INDEX(גיליון3!$U$13:$X$27,MATCH('דיווח פרטני'!G3292,גיליון3!$T$13:$T$27,0),MATCH('דיווח פרטני'!C3292,גיליון3!$U$12:$X$12,0)))," ", INDEX(גיליון3!$U$13:$X$27,MATCH('דיווח פרטני'!G3292,גיליון3!$T$13:$T$27,0),MATCH('דיווח פרטני'!C3292,גיליון3!$U$12:$X$12,0)))</f>
        <v xml:space="preserve"> </v>
      </c>
      <c r="I3292" s="866"/>
      <c r="J3292" s="866"/>
      <c r="K3292" s="905"/>
    </row>
    <row r="3293" spans="1:11" ht="19" thickBot="1" x14ac:dyDescent="0.5">
      <c r="A3293" s="866"/>
      <c r="B3293" s="866"/>
      <c r="C3293" s="866"/>
      <c r="D3293" s="866"/>
      <c r="E3293" s="867"/>
      <c r="F3293" s="866"/>
      <c r="G3293" s="866"/>
      <c r="H3293" s="871" t="str">
        <f t="array" ref="H3293">IF(ISERROR(INDEX(גיליון3!$U$13:$X$27,MATCH('דיווח פרטני'!G3293,גיליון3!$T$13:$T$27,0),MATCH('דיווח פרטני'!C3293,גיליון3!$U$12:$X$12,0)))," ", INDEX(גיליון3!$U$13:$X$27,MATCH('דיווח פרטני'!G3293,גיליון3!$T$13:$T$27,0),MATCH('דיווח פרטני'!C3293,גיליון3!$U$12:$X$12,0)))</f>
        <v xml:space="preserve"> </v>
      </c>
      <c r="I3293" s="866"/>
      <c r="J3293" s="866"/>
      <c r="K3293" s="905"/>
    </row>
    <row r="3294" spans="1:11" ht="19" thickBot="1" x14ac:dyDescent="0.5">
      <c r="A3294" s="866"/>
      <c r="B3294" s="866"/>
      <c r="C3294" s="866"/>
      <c r="D3294" s="866"/>
      <c r="E3294" s="867"/>
      <c r="F3294" s="866"/>
      <c r="G3294" s="866"/>
      <c r="H3294" s="871" t="str">
        <f t="array" ref="H3294">IF(ISERROR(INDEX(גיליון3!$U$13:$X$27,MATCH('דיווח פרטני'!G3294,גיליון3!$T$13:$T$27,0),MATCH('דיווח פרטני'!C3294,גיליון3!$U$12:$X$12,0)))," ", INDEX(גיליון3!$U$13:$X$27,MATCH('דיווח פרטני'!G3294,גיליון3!$T$13:$T$27,0),MATCH('דיווח פרטני'!C3294,גיליון3!$U$12:$X$12,0)))</f>
        <v xml:space="preserve"> </v>
      </c>
      <c r="I3294" s="866"/>
      <c r="J3294" s="866"/>
      <c r="K3294" s="905"/>
    </row>
    <row r="3295" spans="1:11" ht="19" thickBot="1" x14ac:dyDescent="0.5">
      <c r="A3295" s="866"/>
      <c r="B3295" s="866"/>
      <c r="C3295" s="866"/>
      <c r="D3295" s="866"/>
      <c r="E3295" s="867"/>
      <c r="F3295" s="866"/>
      <c r="G3295" s="866"/>
      <c r="H3295" s="871" t="str">
        <f t="array" ref="H3295">IF(ISERROR(INDEX(גיליון3!$U$13:$X$27,MATCH('דיווח פרטני'!G3295,גיליון3!$T$13:$T$27,0),MATCH('דיווח פרטני'!C3295,גיליון3!$U$12:$X$12,0)))," ", INDEX(גיליון3!$U$13:$X$27,MATCH('דיווח פרטני'!G3295,גיליון3!$T$13:$T$27,0),MATCH('דיווח פרטני'!C3295,גיליון3!$U$12:$X$12,0)))</f>
        <v xml:space="preserve"> </v>
      </c>
      <c r="I3295" s="866"/>
      <c r="J3295" s="866"/>
      <c r="K3295" s="905"/>
    </row>
    <row r="3296" spans="1:11" ht="19" thickBot="1" x14ac:dyDescent="0.5">
      <c r="A3296" s="866"/>
      <c r="B3296" s="866"/>
      <c r="C3296" s="866"/>
      <c r="D3296" s="866"/>
      <c r="E3296" s="867"/>
      <c r="F3296" s="866"/>
      <c r="G3296" s="866"/>
      <c r="H3296" s="871" t="str">
        <f t="array" ref="H3296">IF(ISERROR(INDEX(גיליון3!$U$13:$X$27,MATCH('דיווח פרטני'!G3296,גיליון3!$T$13:$T$27,0),MATCH('דיווח פרטני'!C3296,גיליון3!$U$12:$X$12,0)))," ", INDEX(גיליון3!$U$13:$X$27,MATCH('דיווח פרטני'!G3296,גיליון3!$T$13:$T$27,0),MATCH('דיווח פרטני'!C3296,גיליון3!$U$12:$X$12,0)))</f>
        <v xml:space="preserve"> </v>
      </c>
      <c r="I3296" s="866"/>
      <c r="J3296" s="866"/>
      <c r="K3296" s="905"/>
    </row>
    <row r="3297" spans="1:11" ht="19" thickBot="1" x14ac:dyDescent="0.5">
      <c r="A3297" s="866"/>
      <c r="B3297" s="866"/>
      <c r="C3297" s="866"/>
      <c r="D3297" s="866"/>
      <c r="E3297" s="867"/>
      <c r="F3297" s="866"/>
      <c r="G3297" s="866"/>
      <c r="H3297" s="871" t="str">
        <f t="array" ref="H3297">IF(ISERROR(INDEX(גיליון3!$U$13:$X$27,MATCH('דיווח פרטני'!G3297,גיליון3!$T$13:$T$27,0),MATCH('דיווח פרטני'!C3297,גיליון3!$U$12:$X$12,0)))," ", INDEX(גיליון3!$U$13:$X$27,MATCH('דיווח פרטני'!G3297,גיליון3!$T$13:$T$27,0),MATCH('דיווח פרטני'!C3297,גיליון3!$U$12:$X$12,0)))</f>
        <v xml:space="preserve"> </v>
      </c>
      <c r="I3297" s="866"/>
      <c r="J3297" s="866"/>
      <c r="K3297" s="905"/>
    </row>
    <row r="3298" spans="1:11" ht="19" thickBot="1" x14ac:dyDescent="0.5">
      <c r="A3298" s="866"/>
      <c r="B3298" s="866"/>
      <c r="C3298" s="866"/>
      <c r="D3298" s="866"/>
      <c r="E3298" s="867"/>
      <c r="F3298" s="866"/>
      <c r="G3298" s="866"/>
      <c r="H3298" s="871" t="str">
        <f t="array" ref="H3298">IF(ISERROR(INDEX(גיליון3!$U$13:$X$27,MATCH('דיווח פרטני'!G3298,גיליון3!$T$13:$T$27,0),MATCH('דיווח פרטני'!C3298,גיליון3!$U$12:$X$12,0)))," ", INDEX(גיליון3!$U$13:$X$27,MATCH('דיווח פרטני'!G3298,גיליון3!$T$13:$T$27,0),MATCH('דיווח פרטני'!C3298,גיליון3!$U$12:$X$12,0)))</f>
        <v xml:space="preserve"> </v>
      </c>
      <c r="I3298" s="866"/>
      <c r="J3298" s="866"/>
      <c r="K3298" s="905"/>
    </row>
    <row r="3299" spans="1:11" ht="19" thickBot="1" x14ac:dyDescent="0.5">
      <c r="A3299" s="866"/>
      <c r="B3299" s="866"/>
      <c r="C3299" s="866"/>
      <c r="D3299" s="866"/>
      <c r="E3299" s="867"/>
      <c r="F3299" s="866"/>
      <c r="G3299" s="866"/>
      <c r="H3299" s="871" t="str">
        <f t="array" ref="H3299">IF(ISERROR(INDEX(גיליון3!$U$13:$X$27,MATCH('דיווח פרטני'!G3299,גיליון3!$T$13:$T$27,0),MATCH('דיווח פרטני'!C3299,גיליון3!$U$12:$X$12,0)))," ", INDEX(גיליון3!$U$13:$X$27,MATCH('דיווח פרטני'!G3299,גיליון3!$T$13:$T$27,0),MATCH('דיווח פרטני'!C3299,גיליון3!$U$12:$X$12,0)))</f>
        <v xml:space="preserve"> </v>
      </c>
      <c r="I3299" s="866"/>
      <c r="J3299" s="866"/>
      <c r="K3299" s="905"/>
    </row>
    <row r="3300" spans="1:11" ht="19" thickBot="1" x14ac:dyDescent="0.5">
      <c r="A3300" s="866"/>
      <c r="B3300" s="866"/>
      <c r="C3300" s="866"/>
      <c r="D3300" s="866"/>
      <c r="E3300" s="867"/>
      <c r="F3300" s="866"/>
      <c r="G3300" s="866"/>
      <c r="H3300" s="871" t="str">
        <f t="array" ref="H3300">IF(ISERROR(INDEX(גיליון3!$U$13:$X$27,MATCH('דיווח פרטני'!G3300,גיליון3!$T$13:$T$27,0),MATCH('דיווח פרטני'!C3300,גיליון3!$U$12:$X$12,0)))," ", INDEX(גיליון3!$U$13:$X$27,MATCH('דיווח פרטני'!G3300,גיליון3!$T$13:$T$27,0),MATCH('דיווח פרטני'!C3300,גיליון3!$U$12:$X$12,0)))</f>
        <v xml:space="preserve"> </v>
      </c>
      <c r="I3300" s="866"/>
      <c r="J3300" s="866"/>
      <c r="K3300" s="905"/>
    </row>
    <row r="3301" spans="1:11" ht="19" thickBot="1" x14ac:dyDescent="0.5">
      <c r="A3301" s="866"/>
      <c r="B3301" s="866"/>
      <c r="C3301" s="866"/>
      <c r="D3301" s="866"/>
      <c r="E3301" s="867"/>
      <c r="F3301" s="866"/>
      <c r="G3301" s="866"/>
      <c r="H3301" s="871" t="str">
        <f t="array" ref="H3301">IF(ISERROR(INDEX(גיליון3!$U$13:$X$27,MATCH('דיווח פרטני'!G3301,גיליון3!$T$13:$T$27,0),MATCH('דיווח פרטני'!C3301,גיליון3!$U$12:$X$12,0)))," ", INDEX(גיליון3!$U$13:$X$27,MATCH('דיווח פרטני'!G3301,גיליון3!$T$13:$T$27,0),MATCH('דיווח פרטני'!C3301,גיליון3!$U$12:$X$12,0)))</f>
        <v xml:space="preserve"> </v>
      </c>
      <c r="I3301" s="866"/>
      <c r="J3301" s="866"/>
      <c r="K3301" s="905"/>
    </row>
    <row r="3302" spans="1:11" ht="19" thickBot="1" x14ac:dyDescent="0.5">
      <c r="A3302" s="866"/>
      <c r="B3302" s="866"/>
      <c r="C3302" s="866"/>
      <c r="D3302" s="866"/>
      <c r="E3302" s="867"/>
      <c r="F3302" s="866"/>
      <c r="G3302" s="866"/>
      <c r="H3302" s="871" t="str">
        <f t="array" ref="H3302">IF(ISERROR(INDEX(גיליון3!$U$13:$X$27,MATCH('דיווח פרטני'!G3302,גיליון3!$T$13:$T$27,0),MATCH('דיווח פרטני'!C3302,גיליון3!$U$12:$X$12,0)))," ", INDEX(גיליון3!$U$13:$X$27,MATCH('דיווח פרטני'!G3302,גיליון3!$T$13:$T$27,0),MATCH('דיווח פרטני'!C3302,גיליון3!$U$12:$X$12,0)))</f>
        <v xml:space="preserve"> </v>
      </c>
      <c r="I3302" s="866"/>
      <c r="J3302" s="866"/>
      <c r="K3302" s="905"/>
    </row>
    <row r="3303" spans="1:11" ht="19" thickBot="1" x14ac:dyDescent="0.5">
      <c r="A3303" s="866"/>
      <c r="B3303" s="866"/>
      <c r="C3303" s="866"/>
      <c r="D3303" s="866"/>
      <c r="E3303" s="867"/>
      <c r="F3303" s="866"/>
      <c r="G3303" s="866"/>
      <c r="H3303" s="871" t="str">
        <f t="array" ref="H3303">IF(ISERROR(INDEX(גיליון3!$U$13:$X$27,MATCH('דיווח פרטני'!G3303,גיליון3!$T$13:$T$27,0),MATCH('דיווח פרטני'!C3303,גיליון3!$U$12:$X$12,0)))," ", INDEX(גיליון3!$U$13:$X$27,MATCH('דיווח פרטני'!G3303,גיליון3!$T$13:$T$27,0),MATCH('דיווח פרטני'!C3303,גיליון3!$U$12:$X$12,0)))</f>
        <v xml:space="preserve"> </v>
      </c>
      <c r="I3303" s="866"/>
      <c r="J3303" s="866"/>
      <c r="K3303" s="905"/>
    </row>
    <row r="3304" spans="1:11" ht="19" thickBot="1" x14ac:dyDescent="0.5">
      <c r="A3304" s="866"/>
      <c r="B3304" s="866"/>
      <c r="C3304" s="866"/>
      <c r="D3304" s="866"/>
      <c r="E3304" s="867"/>
      <c r="F3304" s="866"/>
      <c r="G3304" s="866"/>
      <c r="H3304" s="871" t="str">
        <f t="array" ref="H3304">IF(ISERROR(INDEX(גיליון3!$U$13:$X$27,MATCH('דיווח פרטני'!G3304,גיליון3!$T$13:$T$27,0),MATCH('דיווח פרטני'!C3304,גיליון3!$U$12:$X$12,0)))," ", INDEX(גיליון3!$U$13:$X$27,MATCH('דיווח פרטני'!G3304,גיליון3!$T$13:$T$27,0),MATCH('דיווח פרטני'!C3304,גיליון3!$U$12:$X$12,0)))</f>
        <v xml:space="preserve"> </v>
      </c>
      <c r="I3304" s="866"/>
      <c r="J3304" s="866"/>
      <c r="K3304" s="905"/>
    </row>
    <row r="3305" spans="1:11" ht="19" thickBot="1" x14ac:dyDescent="0.5">
      <c r="A3305" s="866"/>
      <c r="B3305" s="866"/>
      <c r="C3305" s="866"/>
      <c r="D3305" s="866"/>
      <c r="E3305" s="867"/>
      <c r="F3305" s="866"/>
      <c r="G3305" s="866"/>
      <c r="H3305" s="871" t="str">
        <f t="array" ref="H3305">IF(ISERROR(INDEX(גיליון3!$U$13:$X$27,MATCH('דיווח פרטני'!G3305,גיליון3!$T$13:$T$27,0),MATCH('דיווח פרטני'!C3305,גיליון3!$U$12:$X$12,0)))," ", INDEX(גיליון3!$U$13:$X$27,MATCH('דיווח פרטני'!G3305,גיליון3!$T$13:$T$27,0),MATCH('דיווח פרטני'!C3305,גיליון3!$U$12:$X$12,0)))</f>
        <v xml:space="preserve"> </v>
      </c>
      <c r="I3305" s="866"/>
      <c r="J3305" s="866"/>
      <c r="K3305" s="905"/>
    </row>
    <row r="3306" spans="1:11" ht="19" thickBot="1" x14ac:dyDescent="0.5">
      <c r="A3306" s="866"/>
      <c r="B3306" s="866"/>
      <c r="C3306" s="866"/>
      <c r="D3306" s="866"/>
      <c r="E3306" s="867"/>
      <c r="F3306" s="866"/>
      <c r="G3306" s="866"/>
      <c r="H3306" s="871" t="str">
        <f t="array" ref="H3306">IF(ISERROR(INDEX(גיליון3!$U$13:$X$27,MATCH('דיווח פרטני'!G3306,גיליון3!$T$13:$T$27,0),MATCH('דיווח פרטני'!C3306,גיליון3!$U$12:$X$12,0)))," ", INDEX(גיליון3!$U$13:$X$27,MATCH('דיווח פרטני'!G3306,גיליון3!$T$13:$T$27,0),MATCH('דיווח פרטני'!C3306,גיליון3!$U$12:$X$12,0)))</f>
        <v xml:space="preserve"> </v>
      </c>
      <c r="I3306" s="866"/>
      <c r="J3306" s="866"/>
      <c r="K3306" s="905"/>
    </row>
    <row r="3307" spans="1:11" ht="19" thickBot="1" x14ac:dyDescent="0.5">
      <c r="A3307" s="866"/>
      <c r="B3307" s="866"/>
      <c r="C3307" s="866"/>
      <c r="D3307" s="866"/>
      <c r="E3307" s="867"/>
      <c r="F3307" s="866"/>
      <c r="G3307" s="866"/>
      <c r="H3307" s="871" t="str">
        <f t="array" ref="H3307">IF(ISERROR(INDEX(גיליון3!$U$13:$X$27,MATCH('דיווח פרטני'!G3307,גיליון3!$T$13:$T$27,0),MATCH('דיווח פרטני'!C3307,גיליון3!$U$12:$X$12,0)))," ", INDEX(גיליון3!$U$13:$X$27,MATCH('דיווח פרטני'!G3307,גיליון3!$T$13:$T$27,0),MATCH('דיווח פרטני'!C3307,גיליון3!$U$12:$X$12,0)))</f>
        <v xml:space="preserve"> </v>
      </c>
      <c r="I3307" s="866"/>
      <c r="J3307" s="866"/>
      <c r="K3307" s="905"/>
    </row>
    <row r="3308" spans="1:11" ht="19" thickBot="1" x14ac:dyDescent="0.5">
      <c r="A3308" s="866"/>
      <c r="B3308" s="866"/>
      <c r="C3308" s="866"/>
      <c r="D3308" s="866"/>
      <c r="E3308" s="867"/>
      <c r="F3308" s="866"/>
      <c r="G3308" s="866"/>
      <c r="H3308" s="871" t="str">
        <f t="array" ref="H3308">IF(ISERROR(INDEX(גיליון3!$U$13:$X$27,MATCH('דיווח פרטני'!G3308,גיליון3!$T$13:$T$27,0),MATCH('דיווח פרטני'!C3308,גיליון3!$U$12:$X$12,0)))," ", INDEX(גיליון3!$U$13:$X$27,MATCH('דיווח פרטני'!G3308,גיליון3!$T$13:$T$27,0),MATCH('דיווח פרטני'!C3308,גיליון3!$U$12:$X$12,0)))</f>
        <v xml:space="preserve"> </v>
      </c>
      <c r="I3308" s="866"/>
      <c r="J3308" s="866"/>
      <c r="K3308" s="905"/>
    </row>
    <row r="3309" spans="1:11" ht="19" thickBot="1" x14ac:dyDescent="0.5">
      <c r="A3309" s="866"/>
      <c r="B3309" s="866"/>
      <c r="C3309" s="866"/>
      <c r="D3309" s="866"/>
      <c r="E3309" s="867"/>
      <c r="F3309" s="866"/>
      <c r="G3309" s="866"/>
      <c r="H3309" s="871" t="str">
        <f t="array" ref="H3309">IF(ISERROR(INDEX(גיליון3!$U$13:$X$27,MATCH('דיווח פרטני'!G3309,גיליון3!$T$13:$T$27,0),MATCH('דיווח פרטני'!C3309,גיליון3!$U$12:$X$12,0)))," ", INDEX(גיליון3!$U$13:$X$27,MATCH('דיווח פרטני'!G3309,גיליון3!$T$13:$T$27,0),MATCH('דיווח פרטני'!C3309,גיליון3!$U$12:$X$12,0)))</f>
        <v xml:space="preserve"> </v>
      </c>
      <c r="I3309" s="866"/>
      <c r="J3309" s="866"/>
      <c r="K3309" s="905"/>
    </row>
    <row r="3310" spans="1:11" ht="19" thickBot="1" x14ac:dyDescent="0.5">
      <c r="A3310" s="866"/>
      <c r="B3310" s="866"/>
      <c r="C3310" s="866"/>
      <c r="D3310" s="866"/>
      <c r="E3310" s="867"/>
      <c r="F3310" s="866"/>
      <c r="G3310" s="866"/>
      <c r="H3310" s="871" t="str">
        <f t="array" ref="H3310">IF(ISERROR(INDEX(גיליון3!$U$13:$X$27,MATCH('דיווח פרטני'!G3310,גיליון3!$T$13:$T$27,0),MATCH('דיווח פרטני'!C3310,גיליון3!$U$12:$X$12,0)))," ", INDEX(גיליון3!$U$13:$X$27,MATCH('דיווח פרטני'!G3310,גיליון3!$T$13:$T$27,0),MATCH('דיווח פרטני'!C3310,גיליון3!$U$12:$X$12,0)))</f>
        <v xml:space="preserve"> </v>
      </c>
      <c r="I3310" s="866"/>
      <c r="J3310" s="866"/>
      <c r="K3310" s="905"/>
    </row>
    <row r="3311" spans="1:11" ht="19" thickBot="1" x14ac:dyDescent="0.5">
      <c r="A3311" s="866"/>
      <c r="B3311" s="866"/>
      <c r="C3311" s="866"/>
      <c r="D3311" s="866"/>
      <c r="E3311" s="867"/>
      <c r="F3311" s="866"/>
      <c r="G3311" s="866"/>
      <c r="H3311" s="871" t="str">
        <f t="array" ref="H3311">IF(ISERROR(INDEX(גיליון3!$U$13:$X$27,MATCH('דיווח פרטני'!G3311,גיליון3!$T$13:$T$27,0),MATCH('דיווח פרטני'!C3311,גיליון3!$U$12:$X$12,0)))," ", INDEX(גיליון3!$U$13:$X$27,MATCH('דיווח פרטני'!G3311,גיליון3!$T$13:$T$27,0),MATCH('דיווח פרטני'!C3311,גיליון3!$U$12:$X$12,0)))</f>
        <v xml:space="preserve"> </v>
      </c>
      <c r="I3311" s="866"/>
      <c r="J3311" s="866"/>
      <c r="K3311" s="905"/>
    </row>
    <row r="3312" spans="1:11" ht="19" thickBot="1" x14ac:dyDescent="0.5">
      <c r="A3312" s="866"/>
      <c r="B3312" s="866"/>
      <c r="C3312" s="866"/>
      <c r="D3312" s="866"/>
      <c r="E3312" s="867"/>
      <c r="F3312" s="866"/>
      <c r="G3312" s="866"/>
      <c r="H3312" s="871" t="str">
        <f t="array" ref="H3312">IF(ISERROR(INDEX(גיליון3!$U$13:$X$27,MATCH('דיווח פרטני'!G3312,גיליון3!$T$13:$T$27,0),MATCH('דיווח פרטני'!C3312,גיליון3!$U$12:$X$12,0)))," ", INDEX(גיליון3!$U$13:$X$27,MATCH('דיווח פרטני'!G3312,גיליון3!$T$13:$T$27,0),MATCH('דיווח פרטני'!C3312,גיליון3!$U$12:$X$12,0)))</f>
        <v xml:space="preserve"> </v>
      </c>
      <c r="I3312" s="866"/>
      <c r="J3312" s="866"/>
      <c r="K3312" s="905"/>
    </row>
    <row r="3313" spans="1:11" ht="19" thickBot="1" x14ac:dyDescent="0.5">
      <c r="A3313" s="866"/>
      <c r="B3313" s="866"/>
      <c r="C3313" s="866"/>
      <c r="D3313" s="866"/>
      <c r="E3313" s="867"/>
      <c r="F3313" s="866"/>
      <c r="G3313" s="866"/>
      <c r="H3313" s="871" t="str">
        <f t="array" ref="H3313">IF(ISERROR(INDEX(גיליון3!$U$13:$X$27,MATCH('דיווח פרטני'!G3313,גיליון3!$T$13:$T$27,0),MATCH('דיווח פרטני'!C3313,גיליון3!$U$12:$X$12,0)))," ", INDEX(גיליון3!$U$13:$X$27,MATCH('דיווח פרטני'!G3313,גיליון3!$T$13:$T$27,0),MATCH('דיווח פרטני'!C3313,גיליון3!$U$12:$X$12,0)))</f>
        <v xml:space="preserve"> </v>
      </c>
      <c r="I3313" s="866"/>
      <c r="J3313" s="866"/>
      <c r="K3313" s="905"/>
    </row>
    <row r="3314" spans="1:11" ht="19" thickBot="1" x14ac:dyDescent="0.5">
      <c r="A3314" s="866"/>
      <c r="B3314" s="866"/>
      <c r="C3314" s="866"/>
      <c r="D3314" s="866"/>
      <c r="E3314" s="867"/>
      <c r="F3314" s="866"/>
      <c r="G3314" s="866"/>
      <c r="H3314" s="871" t="str">
        <f t="array" ref="H3314">IF(ISERROR(INDEX(גיליון3!$U$13:$X$27,MATCH('דיווח פרטני'!G3314,גיליון3!$T$13:$T$27,0),MATCH('דיווח פרטני'!C3314,גיליון3!$U$12:$X$12,0)))," ", INDEX(גיליון3!$U$13:$X$27,MATCH('דיווח פרטני'!G3314,גיליון3!$T$13:$T$27,0),MATCH('דיווח פרטני'!C3314,גיליון3!$U$12:$X$12,0)))</f>
        <v xml:space="preserve"> </v>
      </c>
      <c r="I3314" s="866"/>
      <c r="J3314" s="866"/>
      <c r="K3314" s="905"/>
    </row>
    <row r="3315" spans="1:11" ht="19" thickBot="1" x14ac:dyDescent="0.5">
      <c r="A3315" s="866"/>
      <c r="B3315" s="866"/>
      <c r="C3315" s="866"/>
      <c r="D3315" s="866"/>
      <c r="E3315" s="867"/>
      <c r="F3315" s="866"/>
      <c r="G3315" s="866"/>
      <c r="H3315" s="871" t="str">
        <f t="array" ref="H3315">IF(ISERROR(INDEX(גיליון3!$U$13:$X$27,MATCH('דיווח פרטני'!G3315,גיליון3!$T$13:$T$27,0),MATCH('דיווח פרטני'!C3315,גיליון3!$U$12:$X$12,0)))," ", INDEX(גיליון3!$U$13:$X$27,MATCH('דיווח פרטני'!G3315,גיליון3!$T$13:$T$27,0),MATCH('דיווח פרטני'!C3315,גיליון3!$U$12:$X$12,0)))</f>
        <v xml:space="preserve"> </v>
      </c>
      <c r="I3315" s="866"/>
      <c r="J3315" s="866"/>
      <c r="K3315" s="905"/>
    </row>
    <row r="3316" spans="1:11" ht="19" thickBot="1" x14ac:dyDescent="0.5">
      <c r="A3316" s="866"/>
      <c r="B3316" s="866"/>
      <c r="C3316" s="866"/>
      <c r="D3316" s="866"/>
      <c r="E3316" s="867"/>
      <c r="F3316" s="866"/>
      <c r="G3316" s="866"/>
      <c r="H3316" s="871" t="str">
        <f t="array" ref="H3316">IF(ISERROR(INDEX(גיליון3!$U$13:$X$27,MATCH('דיווח פרטני'!G3316,גיליון3!$T$13:$T$27,0),MATCH('דיווח פרטני'!C3316,גיליון3!$U$12:$X$12,0)))," ", INDEX(גיליון3!$U$13:$X$27,MATCH('דיווח פרטני'!G3316,גיליון3!$T$13:$T$27,0),MATCH('דיווח פרטני'!C3316,גיליון3!$U$12:$X$12,0)))</f>
        <v xml:space="preserve"> </v>
      </c>
      <c r="I3316" s="866"/>
      <c r="J3316" s="866"/>
      <c r="K3316" s="905"/>
    </row>
    <row r="3317" spans="1:11" ht="19" thickBot="1" x14ac:dyDescent="0.5">
      <c r="A3317" s="866"/>
      <c r="B3317" s="866"/>
      <c r="C3317" s="866"/>
      <c r="D3317" s="866"/>
      <c r="E3317" s="867"/>
      <c r="F3317" s="866"/>
      <c r="G3317" s="866"/>
      <c r="H3317" s="871" t="str">
        <f t="array" ref="H3317">IF(ISERROR(INDEX(גיליון3!$U$13:$X$27,MATCH('דיווח פרטני'!G3317,גיליון3!$T$13:$T$27,0),MATCH('דיווח פרטני'!C3317,גיליון3!$U$12:$X$12,0)))," ", INDEX(גיליון3!$U$13:$X$27,MATCH('דיווח פרטני'!G3317,גיליון3!$T$13:$T$27,0),MATCH('דיווח פרטני'!C3317,גיליון3!$U$12:$X$12,0)))</f>
        <v xml:space="preserve"> </v>
      </c>
      <c r="I3317" s="866"/>
      <c r="J3317" s="866"/>
      <c r="K3317" s="905"/>
    </row>
    <row r="3318" spans="1:11" ht="19" thickBot="1" x14ac:dyDescent="0.5">
      <c r="A3318" s="866"/>
      <c r="B3318" s="866"/>
      <c r="C3318" s="866"/>
      <c r="D3318" s="866"/>
      <c r="E3318" s="867"/>
      <c r="F3318" s="866"/>
      <c r="G3318" s="866"/>
      <c r="H3318" s="871" t="str">
        <f t="array" ref="H3318">IF(ISERROR(INDEX(גיליון3!$U$13:$X$27,MATCH('דיווח פרטני'!G3318,גיליון3!$T$13:$T$27,0),MATCH('דיווח פרטני'!C3318,גיליון3!$U$12:$X$12,0)))," ", INDEX(גיליון3!$U$13:$X$27,MATCH('דיווח פרטני'!G3318,גיליון3!$T$13:$T$27,0),MATCH('דיווח פרטני'!C3318,גיליון3!$U$12:$X$12,0)))</f>
        <v xml:space="preserve"> </v>
      </c>
      <c r="I3318" s="866"/>
      <c r="J3318" s="866"/>
      <c r="K3318" s="905"/>
    </row>
    <row r="3319" spans="1:11" ht="19" thickBot="1" x14ac:dyDescent="0.5">
      <c r="A3319" s="866"/>
      <c r="B3319" s="866"/>
      <c r="C3319" s="866"/>
      <c r="D3319" s="866"/>
      <c r="E3319" s="867"/>
      <c r="F3319" s="866"/>
      <c r="G3319" s="866"/>
      <c r="H3319" s="871" t="str">
        <f t="array" ref="H3319">IF(ISERROR(INDEX(גיליון3!$U$13:$X$27,MATCH('דיווח פרטני'!G3319,גיליון3!$T$13:$T$27,0),MATCH('דיווח פרטני'!C3319,גיליון3!$U$12:$X$12,0)))," ", INDEX(גיליון3!$U$13:$X$27,MATCH('דיווח פרטני'!G3319,גיליון3!$T$13:$T$27,0),MATCH('דיווח פרטני'!C3319,גיליון3!$U$12:$X$12,0)))</f>
        <v xml:space="preserve"> </v>
      </c>
      <c r="I3319" s="866"/>
      <c r="J3319" s="866"/>
      <c r="K3319" s="905"/>
    </row>
    <row r="3320" spans="1:11" ht="20" thickBot="1" x14ac:dyDescent="0.5">
      <c r="A3320" s="872"/>
      <c r="B3320" s="872"/>
      <c r="C3320" s="872"/>
      <c r="D3320" s="873"/>
      <c r="E3320" s="874"/>
      <c r="F3320" s="875"/>
      <c r="G3320" s="876"/>
      <c r="H3320" s="877" t="str">
        <f t="array" ref="H3320">IF(ISERROR(INDEX(גיליון3!$U$13:$X$27,MATCH('דיווח פרטני'!G3320,גיליון3!$T$13:$T$27,0),MATCH('דיווח פרטני'!C3320,גיליון3!$U$12:$X$12,0)))," ", INDEX(גיליון3!$U$13:$X$27,MATCH('דיווח פרטני'!G3320,גיליון3!$T$13:$T$27,0),MATCH('דיווח פרטני'!C3320,גיליון3!$U$12:$X$12,0)))</f>
        <v xml:space="preserve"> </v>
      </c>
      <c r="I3320" s="866"/>
      <c r="J3320" s="878"/>
      <c r="K3320" s="905"/>
    </row>
    <row r="3321" spans="1:11" ht="20" thickBot="1" x14ac:dyDescent="0.5">
      <c r="A3321" s="872"/>
      <c r="B3321" s="872"/>
      <c r="C3321" s="872"/>
      <c r="D3321" s="873"/>
      <c r="E3321" s="874"/>
      <c r="F3321" s="875"/>
      <c r="G3321" s="876"/>
      <c r="H3321" s="877" t="str">
        <f t="array" ref="H3321">IF(ISERROR(INDEX(גיליון3!$U$13:$X$27,MATCH('דיווח פרטני'!G3321,גיליון3!$T$13:$T$27,0),MATCH('דיווח פרטני'!C3321,גיליון3!$U$12:$X$12,0)))," ", INDEX(גיליון3!$U$13:$X$27,MATCH('דיווח פרטני'!G3321,גיליון3!$T$13:$T$27,0),MATCH('דיווח פרטני'!C3321,גיליון3!$U$12:$X$12,0)))</f>
        <v xml:space="preserve"> </v>
      </c>
      <c r="I3321" s="866"/>
      <c r="J3321" s="878"/>
      <c r="K3321" s="905"/>
    </row>
    <row r="3322" spans="1:11" ht="20" thickBot="1" x14ac:dyDescent="0.5">
      <c r="A3322" s="872"/>
      <c r="B3322" s="872"/>
      <c r="C3322" s="872"/>
      <c r="D3322" s="873"/>
      <c r="E3322" s="874"/>
      <c r="F3322" s="875"/>
      <c r="G3322" s="876"/>
      <c r="H3322" s="877" t="str">
        <f t="array" ref="H3322">IF(ISERROR(INDEX(גיליון3!$U$13:$X$27,MATCH('דיווח פרטני'!G3322,גיליון3!$T$13:$T$27,0),MATCH('דיווח פרטני'!C3322,גיליון3!$U$12:$X$12,0)))," ", INDEX(גיליון3!$U$13:$X$27,MATCH('דיווח פרטני'!G3322,גיליון3!$T$13:$T$27,0),MATCH('דיווח פרטני'!C3322,גיליון3!$U$12:$X$12,0)))</f>
        <v xml:space="preserve"> </v>
      </c>
      <c r="I3322" s="866"/>
      <c r="J3322" s="878"/>
      <c r="K3322" s="905"/>
    </row>
    <row r="3323" spans="1:11" ht="20" thickBot="1" x14ac:dyDescent="0.5">
      <c r="A3323" s="872"/>
      <c r="B3323" s="872"/>
      <c r="C3323" s="872"/>
      <c r="D3323" s="873"/>
      <c r="E3323" s="874"/>
      <c r="F3323" s="875"/>
      <c r="G3323" s="876"/>
      <c r="H3323" s="877" t="str">
        <f t="array" ref="H3323">IF(ISERROR(INDEX(גיליון3!$U$13:$X$27,MATCH('דיווח פרטני'!G3323,גיליון3!$T$13:$T$27,0),MATCH('דיווח פרטני'!C3323,גיליון3!$U$12:$X$12,0)))," ", INDEX(גיליון3!$U$13:$X$27,MATCH('דיווח פרטני'!G3323,גיליון3!$T$13:$T$27,0),MATCH('דיווח פרטני'!C3323,גיליון3!$U$12:$X$12,0)))</f>
        <v xml:space="preserve"> </v>
      </c>
      <c r="I3323" s="866"/>
      <c r="J3323" s="878"/>
      <c r="K3323" s="905"/>
    </row>
    <row r="3324" spans="1:11" ht="20" thickBot="1" x14ac:dyDescent="0.5">
      <c r="A3324" s="872"/>
      <c r="B3324" s="872"/>
      <c r="C3324" s="872"/>
      <c r="D3324" s="873"/>
      <c r="E3324" s="874"/>
      <c r="F3324" s="875"/>
      <c r="G3324" s="876"/>
      <c r="H3324" s="877" t="str">
        <f t="array" ref="H3324">IF(ISERROR(INDEX(גיליון3!$U$13:$X$27,MATCH('דיווח פרטני'!G3324,גיליון3!$T$13:$T$27,0),MATCH('דיווח פרטני'!C3324,גיליון3!$U$12:$X$12,0)))," ", INDEX(גיליון3!$U$13:$X$27,MATCH('דיווח פרטני'!G3324,גיליון3!$T$13:$T$27,0),MATCH('דיווח פרטני'!C3324,גיליון3!$U$12:$X$12,0)))</f>
        <v xml:space="preserve"> </v>
      </c>
      <c r="I3324" s="866"/>
      <c r="J3324" s="878"/>
      <c r="K3324" s="905"/>
    </row>
    <row r="3325" spans="1:11" ht="20" thickBot="1" x14ac:dyDescent="0.5">
      <c r="A3325" s="872"/>
      <c r="B3325" s="872"/>
      <c r="C3325" s="872"/>
      <c r="D3325" s="873"/>
      <c r="E3325" s="874"/>
      <c r="F3325" s="875"/>
      <c r="G3325" s="876"/>
      <c r="H3325" s="877" t="str">
        <f t="array" ref="H3325">IF(ISERROR(INDEX(גיליון3!$U$13:$X$27,MATCH('דיווח פרטני'!G3325,גיליון3!$T$13:$T$27,0),MATCH('דיווח פרטני'!C3325,גיליון3!$U$12:$X$12,0)))," ", INDEX(גיליון3!$U$13:$X$27,MATCH('דיווח פרטני'!G3325,גיליון3!$T$13:$T$27,0),MATCH('דיווח פרטני'!C3325,גיליון3!$U$12:$X$12,0)))</f>
        <v xml:space="preserve"> </v>
      </c>
      <c r="I3325" s="866"/>
      <c r="J3325" s="878"/>
      <c r="K3325" s="905"/>
    </row>
    <row r="3326" spans="1:11" ht="20" thickBot="1" x14ac:dyDescent="0.5">
      <c r="A3326" s="872"/>
      <c r="B3326" s="872"/>
      <c r="C3326" s="872"/>
      <c r="D3326" s="873"/>
      <c r="E3326" s="874"/>
      <c r="F3326" s="875"/>
      <c r="G3326" s="876"/>
      <c r="H3326" s="877" t="str">
        <f t="array" ref="H3326">IF(ISERROR(INDEX(גיליון3!$U$13:$X$27,MATCH('דיווח פרטני'!G3326,גיליון3!$T$13:$T$27,0),MATCH('דיווח פרטני'!C3326,גיליון3!$U$12:$X$12,0)))," ", INDEX(גיליון3!$U$13:$X$27,MATCH('דיווח פרטני'!G3326,גיליון3!$T$13:$T$27,0),MATCH('דיווח פרטני'!C3326,גיליון3!$U$12:$X$12,0)))</f>
        <v xml:space="preserve"> </v>
      </c>
      <c r="I3326" s="866"/>
      <c r="J3326" s="878"/>
      <c r="K3326" s="905"/>
    </row>
    <row r="3327" spans="1:11" ht="20" thickBot="1" x14ac:dyDescent="0.5">
      <c r="A3327" s="872"/>
      <c r="B3327" s="872"/>
      <c r="C3327" s="872"/>
      <c r="D3327" s="873"/>
      <c r="E3327" s="874"/>
      <c r="F3327" s="875"/>
      <c r="G3327" s="876"/>
      <c r="H3327" s="877" t="str">
        <f t="array" ref="H3327">IF(ISERROR(INDEX(גיליון3!$U$13:$X$27,MATCH('דיווח פרטני'!G3327,גיליון3!$T$13:$T$27,0),MATCH('דיווח פרטני'!C3327,גיליון3!$U$12:$X$12,0)))," ", INDEX(גיליון3!$U$13:$X$27,MATCH('דיווח פרטני'!G3327,גיליון3!$T$13:$T$27,0),MATCH('דיווח פרטני'!C3327,גיליון3!$U$12:$X$12,0)))</f>
        <v xml:space="preserve"> </v>
      </c>
      <c r="I3327" s="866"/>
      <c r="J3327" s="878"/>
      <c r="K3327" s="905"/>
    </row>
    <row r="3328" spans="1:11" ht="20" thickBot="1" x14ac:dyDescent="0.5">
      <c r="A3328" s="872"/>
      <c r="B3328" s="872"/>
      <c r="C3328" s="872"/>
      <c r="D3328" s="873"/>
      <c r="E3328" s="874"/>
      <c r="F3328" s="875"/>
      <c r="G3328" s="876"/>
      <c r="H3328" s="877" t="str">
        <f t="array" ref="H3328">IF(ISERROR(INDEX(גיליון3!$U$13:$X$27,MATCH('דיווח פרטני'!G3328,גיליון3!$T$13:$T$27,0),MATCH('דיווח פרטני'!C3328,גיליון3!$U$12:$X$12,0)))," ", INDEX(גיליון3!$U$13:$X$27,MATCH('דיווח פרטני'!G3328,גיליון3!$T$13:$T$27,0),MATCH('דיווח פרטני'!C3328,גיליון3!$U$12:$X$12,0)))</f>
        <v xml:space="preserve"> </v>
      </c>
      <c r="I3328" s="866"/>
      <c r="J3328" s="878"/>
      <c r="K3328" s="905"/>
    </row>
    <row r="3329" spans="1:11" ht="20" thickBot="1" x14ac:dyDescent="0.5">
      <c r="A3329" s="872"/>
      <c r="B3329" s="872"/>
      <c r="C3329" s="872"/>
      <c r="D3329" s="873"/>
      <c r="E3329" s="874"/>
      <c r="F3329" s="875"/>
      <c r="G3329" s="876"/>
      <c r="H3329" s="877" t="str">
        <f t="array" ref="H3329">IF(ISERROR(INDEX(גיליון3!$U$13:$X$27,MATCH('דיווח פרטני'!G3329,גיליון3!$T$13:$T$27,0),MATCH('דיווח פרטני'!C3329,גיליון3!$U$12:$X$12,0)))," ", INDEX(גיליון3!$U$13:$X$27,MATCH('דיווח פרטני'!G3329,גיליון3!$T$13:$T$27,0),MATCH('דיווח פרטני'!C3329,גיליון3!$U$12:$X$12,0)))</f>
        <v xml:space="preserve"> </v>
      </c>
      <c r="I3329" s="866"/>
      <c r="J3329" s="878"/>
      <c r="K3329" s="905"/>
    </row>
    <row r="3330" spans="1:11" ht="20" thickBot="1" x14ac:dyDescent="0.5">
      <c r="A3330" s="872"/>
      <c r="B3330" s="872"/>
      <c r="C3330" s="872"/>
      <c r="D3330" s="873"/>
      <c r="E3330" s="874"/>
      <c r="F3330" s="875"/>
      <c r="G3330" s="876"/>
      <c r="H3330" s="877" t="str">
        <f t="array" ref="H3330">IF(ISERROR(INDEX(גיליון3!$U$13:$X$27,MATCH('דיווח פרטני'!G3330,גיליון3!$T$13:$T$27,0),MATCH('דיווח פרטני'!C3330,גיליון3!$U$12:$X$12,0)))," ", INDEX(גיליון3!$U$13:$X$27,MATCH('דיווח פרטני'!G3330,גיליון3!$T$13:$T$27,0),MATCH('דיווח פרטני'!C3330,גיליון3!$U$12:$X$12,0)))</f>
        <v xml:space="preserve"> </v>
      </c>
      <c r="I3330" s="866"/>
      <c r="J3330" s="878"/>
      <c r="K3330" s="905"/>
    </row>
    <row r="3331" spans="1:11" ht="20" thickBot="1" x14ac:dyDescent="0.5">
      <c r="A3331" s="872"/>
      <c r="B3331" s="872"/>
      <c r="C3331" s="872"/>
      <c r="D3331" s="873"/>
      <c r="E3331" s="874"/>
      <c r="F3331" s="875"/>
      <c r="G3331" s="876"/>
      <c r="H3331" s="877" t="str">
        <f t="array" ref="H3331">IF(ISERROR(INDEX(גיליון3!$U$13:$X$27,MATCH('דיווח פרטני'!G3331,גיליון3!$T$13:$T$27,0),MATCH('דיווח פרטני'!C3331,גיליון3!$U$12:$X$12,0)))," ", INDEX(גיליון3!$U$13:$X$27,MATCH('דיווח פרטני'!G3331,גיליון3!$T$13:$T$27,0),MATCH('דיווח פרטני'!C3331,גיליון3!$U$12:$X$12,0)))</f>
        <v xml:space="preserve"> </v>
      </c>
      <c r="I3331" s="866"/>
      <c r="J3331" s="878"/>
      <c r="K3331" s="905"/>
    </row>
    <row r="3332" spans="1:11" ht="20" thickBot="1" x14ac:dyDescent="0.5">
      <c r="A3332" s="872"/>
      <c r="B3332" s="872"/>
      <c r="C3332" s="872"/>
      <c r="D3332" s="873"/>
      <c r="E3332" s="874"/>
      <c r="F3332" s="875"/>
      <c r="G3332" s="876"/>
      <c r="H3332" s="877" t="str">
        <f t="array" ref="H3332">IF(ISERROR(INDEX(גיליון3!$U$13:$X$27,MATCH('דיווח פרטני'!G3332,גיליון3!$T$13:$T$27,0),MATCH('דיווח פרטני'!C3332,גיליון3!$U$12:$X$12,0)))," ", INDEX(גיליון3!$U$13:$X$27,MATCH('דיווח פרטני'!G3332,גיליון3!$T$13:$T$27,0),MATCH('דיווח פרטני'!C3332,גיליון3!$U$12:$X$12,0)))</f>
        <v xml:space="preserve"> </v>
      </c>
      <c r="I3332" s="866"/>
      <c r="J3332" s="878"/>
      <c r="K3332" s="905"/>
    </row>
    <row r="3333" spans="1:11" ht="20" thickBot="1" x14ac:dyDescent="0.5">
      <c r="A3333" s="872"/>
      <c r="B3333" s="872"/>
      <c r="C3333" s="872"/>
      <c r="D3333" s="873"/>
      <c r="E3333" s="874"/>
      <c r="F3333" s="875"/>
      <c r="G3333" s="876"/>
      <c r="H3333" s="877" t="str">
        <f t="array" ref="H3333">IF(ISERROR(INDEX(גיליון3!$U$13:$X$27,MATCH('דיווח פרטני'!G3333,גיליון3!$T$13:$T$27,0),MATCH('דיווח פרטני'!C3333,גיליון3!$U$12:$X$12,0)))," ", INDEX(גיליון3!$U$13:$X$27,MATCH('דיווח פרטני'!G3333,גיליון3!$T$13:$T$27,0),MATCH('דיווח פרטני'!C3333,גיליון3!$U$12:$X$12,0)))</f>
        <v xml:space="preserve"> </v>
      </c>
      <c r="I3333" s="866"/>
      <c r="J3333" s="878"/>
      <c r="K3333" s="905"/>
    </row>
    <row r="3334" spans="1:11" ht="20" thickBot="1" x14ac:dyDescent="0.5">
      <c r="A3334" s="872"/>
      <c r="B3334" s="872"/>
      <c r="C3334" s="872"/>
      <c r="D3334" s="873"/>
      <c r="E3334" s="874"/>
      <c r="F3334" s="875"/>
      <c r="G3334" s="876"/>
      <c r="H3334" s="877" t="str">
        <f t="array" ref="H3334">IF(ISERROR(INDEX(גיליון3!$U$13:$X$27,MATCH('דיווח פרטני'!G3334,גיליון3!$T$13:$T$27,0),MATCH('דיווח פרטני'!C3334,גיליון3!$U$12:$X$12,0)))," ", INDEX(גיליון3!$U$13:$X$27,MATCH('דיווח פרטני'!G3334,גיליון3!$T$13:$T$27,0),MATCH('דיווח פרטני'!C3334,גיליון3!$U$12:$X$12,0)))</f>
        <v xml:space="preserve"> </v>
      </c>
      <c r="I3334" s="866"/>
      <c r="J3334" s="878"/>
      <c r="K3334" s="905"/>
    </row>
    <row r="3335" spans="1:11" ht="20" thickBot="1" x14ac:dyDescent="0.5">
      <c r="A3335" s="872"/>
      <c r="B3335" s="872"/>
      <c r="C3335" s="872"/>
      <c r="D3335" s="873"/>
      <c r="E3335" s="874"/>
      <c r="F3335" s="875"/>
      <c r="G3335" s="876"/>
      <c r="H3335" s="877" t="str">
        <f t="array" ref="H3335">IF(ISERROR(INDEX(גיליון3!$U$13:$X$27,MATCH('דיווח פרטני'!G3335,גיליון3!$T$13:$T$27,0),MATCH('דיווח פרטני'!C3335,גיליון3!$U$12:$X$12,0)))," ", INDEX(גיליון3!$U$13:$X$27,MATCH('דיווח פרטני'!G3335,גיליון3!$T$13:$T$27,0),MATCH('דיווח פרטני'!C3335,גיליון3!$U$12:$X$12,0)))</f>
        <v xml:space="preserve"> </v>
      </c>
      <c r="I3335" s="866"/>
      <c r="J3335" s="878"/>
      <c r="K3335" s="905"/>
    </row>
    <row r="3336" spans="1:11" ht="20" thickBot="1" x14ac:dyDescent="0.5">
      <c r="A3336" s="872"/>
      <c r="B3336" s="872"/>
      <c r="C3336" s="872"/>
      <c r="D3336" s="873"/>
      <c r="E3336" s="874"/>
      <c r="F3336" s="875"/>
      <c r="G3336" s="876"/>
      <c r="H3336" s="877" t="str">
        <f t="array" ref="H3336">IF(ISERROR(INDEX(גיליון3!$U$13:$X$27,MATCH('דיווח פרטני'!G3336,גיליון3!$T$13:$T$27,0),MATCH('דיווח פרטני'!C3336,גיליון3!$U$12:$X$12,0)))," ", INDEX(גיליון3!$U$13:$X$27,MATCH('דיווח פרטני'!G3336,גיליון3!$T$13:$T$27,0),MATCH('דיווח פרטני'!C3336,גיליון3!$U$12:$X$12,0)))</f>
        <v xml:space="preserve"> </v>
      </c>
      <c r="I3336" s="866"/>
      <c r="J3336" s="878"/>
      <c r="K3336" s="905"/>
    </row>
    <row r="3337" spans="1:11" ht="20" thickBot="1" x14ac:dyDescent="0.5">
      <c r="A3337" s="872"/>
      <c r="B3337" s="872"/>
      <c r="C3337" s="872"/>
      <c r="D3337" s="873"/>
      <c r="E3337" s="874"/>
      <c r="F3337" s="875"/>
      <c r="G3337" s="876"/>
      <c r="H3337" s="877" t="str">
        <f t="array" ref="H3337">IF(ISERROR(INDEX(גיליון3!$U$13:$X$27,MATCH('דיווח פרטני'!G3337,גיליון3!$T$13:$T$27,0),MATCH('דיווח פרטני'!C3337,גיליון3!$U$12:$X$12,0)))," ", INDEX(גיליון3!$U$13:$X$27,MATCH('דיווח פרטני'!G3337,גיליון3!$T$13:$T$27,0),MATCH('דיווח פרטני'!C3337,גיליון3!$U$12:$X$12,0)))</f>
        <v xml:space="preserve"> </v>
      </c>
      <c r="I3337" s="866"/>
      <c r="J3337" s="878"/>
      <c r="K3337" s="905"/>
    </row>
    <row r="3338" spans="1:11" ht="20" thickBot="1" x14ac:dyDescent="0.5">
      <c r="A3338" s="872"/>
      <c r="B3338" s="872"/>
      <c r="C3338" s="872"/>
      <c r="D3338" s="873"/>
      <c r="E3338" s="874"/>
      <c r="F3338" s="875"/>
      <c r="G3338" s="876"/>
      <c r="H3338" s="877" t="str">
        <f t="array" ref="H3338">IF(ISERROR(INDEX(גיליון3!$U$13:$X$27,MATCH('דיווח פרטני'!G3338,גיליון3!$T$13:$T$27,0),MATCH('דיווח פרטני'!C3338,גיליון3!$U$12:$X$12,0)))," ", INDEX(גיליון3!$U$13:$X$27,MATCH('דיווח פרטני'!G3338,גיליון3!$T$13:$T$27,0),MATCH('דיווח פרטני'!C3338,גיליון3!$U$12:$X$12,0)))</f>
        <v xml:space="preserve"> </v>
      </c>
      <c r="I3338" s="866"/>
      <c r="J3338" s="878"/>
      <c r="K3338" s="905"/>
    </row>
    <row r="3339" spans="1:11" ht="20" thickBot="1" x14ac:dyDescent="0.5">
      <c r="A3339" s="872"/>
      <c r="B3339" s="872"/>
      <c r="C3339" s="872"/>
      <c r="D3339" s="873"/>
      <c r="E3339" s="874"/>
      <c r="F3339" s="875"/>
      <c r="G3339" s="876"/>
      <c r="H3339" s="877" t="str">
        <f t="array" ref="H3339">IF(ISERROR(INDEX(גיליון3!$U$13:$X$27,MATCH('דיווח פרטני'!G3339,גיליון3!$T$13:$T$27,0),MATCH('דיווח פרטני'!C3339,גיליון3!$U$12:$X$12,0)))," ", INDEX(גיליון3!$U$13:$X$27,MATCH('דיווח פרטני'!G3339,גיליון3!$T$13:$T$27,0),MATCH('דיווח פרטני'!C3339,גיליון3!$U$12:$X$12,0)))</f>
        <v xml:space="preserve"> </v>
      </c>
      <c r="I3339" s="866"/>
      <c r="J3339" s="878"/>
      <c r="K3339" s="905"/>
    </row>
    <row r="3340" spans="1:11" ht="20" thickBot="1" x14ac:dyDescent="0.5">
      <c r="A3340" s="872"/>
      <c r="B3340" s="872"/>
      <c r="C3340" s="872"/>
      <c r="D3340" s="873"/>
      <c r="E3340" s="874"/>
      <c r="F3340" s="875"/>
      <c r="G3340" s="876"/>
      <c r="H3340" s="877" t="str">
        <f t="array" ref="H3340">IF(ISERROR(INDEX(גיליון3!$U$13:$X$27,MATCH('דיווח פרטני'!G3340,גיליון3!$T$13:$T$27,0),MATCH('דיווח פרטני'!C3340,גיליון3!$U$12:$X$12,0)))," ", INDEX(גיליון3!$U$13:$X$27,MATCH('דיווח פרטני'!G3340,גיליון3!$T$13:$T$27,0),MATCH('דיווח פרטני'!C3340,גיליון3!$U$12:$X$12,0)))</f>
        <v xml:space="preserve"> </v>
      </c>
      <c r="I3340" s="866"/>
      <c r="J3340" s="878"/>
      <c r="K3340" s="905"/>
    </row>
    <row r="3341" spans="1:11" ht="20" thickBot="1" x14ac:dyDescent="0.5">
      <c r="A3341" s="872"/>
      <c r="B3341" s="872"/>
      <c r="C3341" s="872"/>
      <c r="D3341" s="873"/>
      <c r="E3341" s="874"/>
      <c r="F3341" s="875"/>
      <c r="G3341" s="876"/>
      <c r="H3341" s="877" t="str">
        <f t="array" ref="H3341">IF(ISERROR(INDEX(גיליון3!$U$13:$X$27,MATCH('דיווח פרטני'!G3341,גיליון3!$T$13:$T$27,0),MATCH('דיווח פרטני'!C3341,גיליון3!$U$12:$X$12,0)))," ", INDEX(גיליון3!$U$13:$X$27,MATCH('דיווח פרטני'!G3341,גיליון3!$T$13:$T$27,0),MATCH('דיווח פרטני'!C3341,גיליון3!$U$12:$X$12,0)))</f>
        <v xml:space="preserve"> </v>
      </c>
      <c r="I3341" s="866"/>
      <c r="J3341" s="878"/>
      <c r="K3341" s="905"/>
    </row>
    <row r="3342" spans="1:11" ht="20" thickBot="1" x14ac:dyDescent="0.5">
      <c r="A3342" s="872"/>
      <c r="B3342" s="872"/>
      <c r="C3342" s="872"/>
      <c r="D3342" s="873"/>
      <c r="E3342" s="874"/>
      <c r="F3342" s="875"/>
      <c r="G3342" s="876"/>
      <c r="H3342" s="877" t="str">
        <f t="array" ref="H3342">IF(ISERROR(INDEX(גיליון3!$U$13:$X$27,MATCH('דיווח פרטני'!G3342,גיליון3!$T$13:$T$27,0),MATCH('דיווח פרטני'!C3342,גיליון3!$U$12:$X$12,0)))," ", INDEX(גיליון3!$U$13:$X$27,MATCH('דיווח פרטני'!G3342,גיליון3!$T$13:$T$27,0),MATCH('דיווח פרטני'!C3342,גיליון3!$U$12:$X$12,0)))</f>
        <v xml:space="preserve"> </v>
      </c>
      <c r="I3342" s="866"/>
      <c r="J3342" s="878"/>
      <c r="K3342" s="905"/>
    </row>
    <row r="3343" spans="1:11" ht="20" thickBot="1" x14ac:dyDescent="0.5">
      <c r="A3343" s="872"/>
      <c r="B3343" s="872"/>
      <c r="C3343" s="872"/>
      <c r="D3343" s="873"/>
      <c r="E3343" s="874"/>
      <c r="F3343" s="875"/>
      <c r="G3343" s="876"/>
      <c r="H3343" s="877" t="str">
        <f t="array" ref="H3343">IF(ISERROR(INDEX(גיליון3!$U$13:$X$27,MATCH('דיווח פרטני'!G3343,גיליון3!$T$13:$T$27,0),MATCH('דיווח פרטני'!C3343,גיליון3!$U$12:$X$12,0)))," ", INDEX(גיליון3!$U$13:$X$27,MATCH('דיווח פרטני'!G3343,גיליון3!$T$13:$T$27,0),MATCH('דיווח פרטני'!C3343,גיליון3!$U$12:$X$12,0)))</f>
        <v xml:space="preserve"> </v>
      </c>
      <c r="I3343" s="866"/>
      <c r="J3343" s="878"/>
      <c r="K3343" s="905"/>
    </row>
    <row r="3344" spans="1:11" ht="20" thickBot="1" x14ac:dyDescent="0.5">
      <c r="A3344" s="872"/>
      <c r="B3344" s="872"/>
      <c r="C3344" s="872"/>
      <c r="D3344" s="873"/>
      <c r="E3344" s="874"/>
      <c r="F3344" s="875"/>
      <c r="G3344" s="876"/>
      <c r="H3344" s="877" t="str">
        <f t="array" ref="H3344">IF(ISERROR(INDEX(גיליון3!$U$13:$X$27,MATCH('דיווח פרטני'!G3344,גיליון3!$T$13:$T$27,0),MATCH('דיווח פרטני'!C3344,גיליון3!$U$12:$X$12,0)))," ", INDEX(גיליון3!$U$13:$X$27,MATCH('דיווח פרטני'!G3344,גיליון3!$T$13:$T$27,0),MATCH('דיווח פרטני'!C3344,גיליון3!$U$12:$X$12,0)))</f>
        <v xml:space="preserve"> </v>
      </c>
      <c r="I3344" s="866"/>
      <c r="J3344" s="878"/>
      <c r="K3344" s="905"/>
    </row>
    <row r="3345" spans="1:11" ht="20" thickBot="1" x14ac:dyDescent="0.5">
      <c r="A3345" s="872"/>
      <c r="B3345" s="872"/>
      <c r="C3345" s="872"/>
      <c r="D3345" s="873"/>
      <c r="E3345" s="874"/>
      <c r="F3345" s="875"/>
      <c r="G3345" s="876"/>
      <c r="H3345" s="877" t="str">
        <f t="array" ref="H3345">IF(ISERROR(INDEX(גיליון3!$U$13:$X$27,MATCH('דיווח פרטני'!G3345,גיליון3!$T$13:$T$27,0),MATCH('דיווח פרטני'!C3345,גיליון3!$U$12:$X$12,0)))," ", INDEX(גיליון3!$U$13:$X$27,MATCH('דיווח פרטני'!G3345,גיליון3!$T$13:$T$27,0),MATCH('דיווח פרטני'!C3345,גיליון3!$U$12:$X$12,0)))</f>
        <v xml:space="preserve"> </v>
      </c>
      <c r="I3345" s="866"/>
      <c r="J3345" s="878"/>
      <c r="K3345" s="905"/>
    </row>
    <row r="3346" spans="1:11" ht="20" thickBot="1" x14ac:dyDescent="0.5">
      <c r="A3346" s="872"/>
      <c r="B3346" s="872"/>
      <c r="C3346" s="872"/>
      <c r="D3346" s="873"/>
      <c r="E3346" s="874"/>
      <c r="F3346" s="875"/>
      <c r="G3346" s="876"/>
      <c r="H3346" s="877" t="str">
        <f t="array" ref="H3346">IF(ISERROR(INDEX(גיליון3!$U$13:$X$27,MATCH('דיווח פרטני'!G3346,גיליון3!$T$13:$T$27,0),MATCH('דיווח פרטני'!C3346,גיליון3!$U$12:$X$12,0)))," ", INDEX(גיליון3!$U$13:$X$27,MATCH('דיווח פרטני'!G3346,גיליון3!$T$13:$T$27,0),MATCH('דיווח פרטני'!C3346,גיליון3!$U$12:$X$12,0)))</f>
        <v xml:space="preserve"> </v>
      </c>
      <c r="I3346" s="866"/>
      <c r="J3346" s="878"/>
      <c r="K3346" s="905"/>
    </row>
    <row r="3347" spans="1:11" ht="20" thickBot="1" x14ac:dyDescent="0.5">
      <c r="A3347" s="872"/>
      <c r="B3347" s="872"/>
      <c r="C3347" s="872"/>
      <c r="D3347" s="873"/>
      <c r="E3347" s="874"/>
      <c r="F3347" s="875"/>
      <c r="G3347" s="876"/>
      <c r="H3347" s="877" t="str">
        <f t="array" ref="H3347">IF(ISERROR(INDEX(גיליון3!$U$13:$X$27,MATCH('דיווח פרטני'!G3347,גיליון3!$T$13:$T$27,0),MATCH('דיווח פרטני'!C3347,גיליון3!$U$12:$X$12,0)))," ", INDEX(גיליון3!$U$13:$X$27,MATCH('דיווח פרטני'!G3347,גיליון3!$T$13:$T$27,0),MATCH('דיווח פרטני'!C3347,גיליון3!$U$12:$X$12,0)))</f>
        <v xml:space="preserve"> </v>
      </c>
      <c r="I3347" s="866"/>
      <c r="J3347" s="878"/>
      <c r="K3347" s="905"/>
    </row>
    <row r="3348" spans="1:11" ht="20" thickBot="1" x14ac:dyDescent="0.5">
      <c r="A3348" s="872"/>
      <c r="B3348" s="872"/>
      <c r="C3348" s="872"/>
      <c r="D3348" s="873"/>
      <c r="E3348" s="874"/>
      <c r="F3348" s="875"/>
      <c r="G3348" s="876"/>
      <c r="H3348" s="877" t="str">
        <f t="array" ref="H3348">IF(ISERROR(INDEX(גיליון3!$U$13:$X$27,MATCH('דיווח פרטני'!G3348,גיליון3!$T$13:$T$27,0),MATCH('דיווח פרטני'!C3348,גיליון3!$U$12:$X$12,0)))," ", INDEX(גיליון3!$U$13:$X$27,MATCH('דיווח פרטני'!G3348,גיליון3!$T$13:$T$27,0),MATCH('דיווח פרטני'!C3348,גיליון3!$U$12:$X$12,0)))</f>
        <v xml:space="preserve"> </v>
      </c>
      <c r="I3348" s="866"/>
      <c r="J3348" s="878"/>
      <c r="K3348" s="905"/>
    </row>
    <row r="3349" spans="1:11" ht="20" thickBot="1" x14ac:dyDescent="0.5">
      <c r="A3349" s="872"/>
      <c r="B3349" s="872"/>
      <c r="C3349" s="872"/>
      <c r="D3349" s="873"/>
      <c r="E3349" s="874"/>
      <c r="F3349" s="875"/>
      <c r="G3349" s="876"/>
      <c r="H3349" s="877" t="str">
        <f t="array" ref="H3349">IF(ISERROR(INDEX(גיליון3!$U$13:$X$27,MATCH('דיווח פרטני'!G3349,גיליון3!$T$13:$T$27,0),MATCH('דיווח פרטני'!C3349,גיליון3!$U$12:$X$12,0)))," ", INDEX(גיליון3!$U$13:$X$27,MATCH('דיווח פרטני'!G3349,גיליון3!$T$13:$T$27,0),MATCH('דיווח פרטני'!C3349,גיליון3!$U$12:$X$12,0)))</f>
        <v xml:space="preserve"> </v>
      </c>
      <c r="I3349" s="866"/>
      <c r="J3349" s="878"/>
      <c r="K3349" s="905"/>
    </row>
    <row r="3350" spans="1:11" ht="20" thickBot="1" x14ac:dyDescent="0.5">
      <c r="A3350" s="872"/>
      <c r="B3350" s="872"/>
      <c r="C3350" s="872"/>
      <c r="D3350" s="873"/>
      <c r="E3350" s="874"/>
      <c r="F3350" s="875"/>
      <c r="G3350" s="876"/>
      <c r="H3350" s="877" t="str">
        <f t="array" ref="H3350">IF(ISERROR(INDEX(גיליון3!$U$13:$X$27,MATCH('דיווח פרטני'!G3350,גיליון3!$T$13:$T$27,0),MATCH('דיווח פרטני'!C3350,גיליון3!$U$12:$X$12,0)))," ", INDEX(גיליון3!$U$13:$X$27,MATCH('דיווח פרטני'!G3350,גיליון3!$T$13:$T$27,0),MATCH('דיווח פרטני'!C3350,גיליון3!$U$12:$X$12,0)))</f>
        <v xml:space="preserve"> </v>
      </c>
      <c r="I3350" s="866"/>
      <c r="J3350" s="878"/>
      <c r="K3350" s="905"/>
    </row>
    <row r="3351" spans="1:11" ht="20" thickBot="1" x14ac:dyDescent="0.5">
      <c r="A3351" s="872"/>
      <c r="B3351" s="872"/>
      <c r="C3351" s="872"/>
      <c r="D3351" s="873"/>
      <c r="E3351" s="874"/>
      <c r="F3351" s="875"/>
      <c r="G3351" s="876"/>
      <c r="H3351" s="877" t="str">
        <f t="array" ref="H3351">IF(ISERROR(INDEX(גיליון3!$U$13:$X$27,MATCH('דיווח פרטני'!G3351,גיליון3!$T$13:$T$27,0),MATCH('דיווח פרטני'!C3351,גיליון3!$U$12:$X$12,0)))," ", INDEX(גיליון3!$U$13:$X$27,MATCH('דיווח פרטני'!G3351,גיליון3!$T$13:$T$27,0),MATCH('דיווח פרטני'!C3351,גיליון3!$U$12:$X$12,0)))</f>
        <v xml:space="preserve"> </v>
      </c>
      <c r="I3351" s="866"/>
      <c r="J3351" s="878"/>
      <c r="K3351" s="905"/>
    </row>
    <row r="3352" spans="1:11" ht="20" thickBot="1" x14ac:dyDescent="0.5">
      <c r="A3352" s="872"/>
      <c r="B3352" s="872"/>
      <c r="C3352" s="872"/>
      <c r="D3352" s="873"/>
      <c r="E3352" s="874"/>
      <c r="F3352" s="875"/>
      <c r="G3352" s="876"/>
      <c r="H3352" s="877" t="str">
        <f t="array" ref="H3352">IF(ISERROR(INDEX(גיליון3!$U$13:$X$27,MATCH('דיווח פרטני'!G3352,גיליון3!$T$13:$T$27,0),MATCH('דיווח פרטני'!C3352,גיליון3!$U$12:$X$12,0)))," ", INDEX(גיליון3!$U$13:$X$27,MATCH('דיווח פרטני'!G3352,גיליון3!$T$13:$T$27,0),MATCH('דיווח פרטני'!C3352,גיליון3!$U$12:$X$12,0)))</f>
        <v xml:space="preserve"> </v>
      </c>
      <c r="I3352" s="866"/>
      <c r="J3352" s="878"/>
      <c r="K3352" s="905"/>
    </row>
    <row r="3353" spans="1:11" ht="20" thickBot="1" x14ac:dyDescent="0.5">
      <c r="A3353" s="872"/>
      <c r="B3353" s="872"/>
      <c r="C3353" s="872"/>
      <c r="D3353" s="873"/>
      <c r="E3353" s="874"/>
      <c r="F3353" s="875"/>
      <c r="G3353" s="876"/>
      <c r="H3353" s="877" t="str">
        <f t="array" ref="H3353">IF(ISERROR(INDEX(גיליון3!$U$13:$X$27,MATCH('דיווח פרטני'!G3353,גיליון3!$T$13:$T$27,0),MATCH('דיווח פרטני'!C3353,גיליון3!$U$12:$X$12,0)))," ", INDEX(גיליון3!$U$13:$X$27,MATCH('דיווח פרטני'!G3353,גיליון3!$T$13:$T$27,0),MATCH('דיווח פרטני'!C3353,גיליון3!$U$12:$X$12,0)))</f>
        <v xml:space="preserve"> </v>
      </c>
      <c r="I3353" s="866"/>
      <c r="J3353" s="878"/>
      <c r="K3353" s="905"/>
    </row>
    <row r="3354" spans="1:11" ht="20" thickBot="1" x14ac:dyDescent="0.5">
      <c r="A3354" s="872"/>
      <c r="B3354" s="872"/>
      <c r="C3354" s="872"/>
      <c r="D3354" s="873"/>
      <c r="E3354" s="874"/>
      <c r="F3354" s="875"/>
      <c r="G3354" s="876"/>
      <c r="H3354" s="877" t="str">
        <f t="array" ref="H3354">IF(ISERROR(INDEX(גיליון3!$U$13:$X$27,MATCH('דיווח פרטני'!G3354,גיליון3!$T$13:$T$27,0),MATCH('דיווח פרטני'!C3354,גיליון3!$U$12:$X$12,0)))," ", INDEX(גיליון3!$U$13:$X$27,MATCH('דיווח פרטני'!G3354,גיליון3!$T$13:$T$27,0),MATCH('דיווח פרטני'!C3354,גיליון3!$U$12:$X$12,0)))</f>
        <v xml:space="preserve"> </v>
      </c>
      <c r="I3354" s="866"/>
      <c r="J3354" s="878"/>
      <c r="K3354" s="905"/>
    </row>
    <row r="3355" spans="1:11" ht="20" thickBot="1" x14ac:dyDescent="0.5">
      <c r="A3355" s="872"/>
      <c r="B3355" s="872"/>
      <c r="C3355" s="872"/>
      <c r="D3355" s="873"/>
      <c r="E3355" s="874"/>
      <c r="F3355" s="875"/>
      <c r="G3355" s="876"/>
      <c r="H3355" s="877" t="str">
        <f t="array" ref="H3355">IF(ISERROR(INDEX(גיליון3!$U$13:$X$27,MATCH('דיווח פרטני'!G3355,גיליון3!$T$13:$T$27,0),MATCH('דיווח פרטני'!C3355,גיליון3!$U$12:$X$12,0)))," ", INDEX(גיליון3!$U$13:$X$27,MATCH('דיווח פרטני'!G3355,גיליון3!$T$13:$T$27,0),MATCH('דיווח פרטני'!C3355,גיליון3!$U$12:$X$12,0)))</f>
        <v xml:space="preserve"> </v>
      </c>
      <c r="I3355" s="866"/>
      <c r="J3355" s="878"/>
      <c r="K3355" s="905"/>
    </row>
    <row r="3356" spans="1:11" ht="20" thickBot="1" x14ac:dyDescent="0.5">
      <c r="A3356" s="872"/>
      <c r="B3356" s="872"/>
      <c r="C3356" s="872"/>
      <c r="D3356" s="873"/>
      <c r="E3356" s="874"/>
      <c r="F3356" s="875"/>
      <c r="G3356" s="876"/>
      <c r="H3356" s="877" t="str">
        <f t="array" ref="H3356">IF(ISERROR(INDEX(גיליון3!$U$13:$X$27,MATCH('דיווח פרטני'!G3356,גיליון3!$T$13:$T$27,0),MATCH('דיווח פרטני'!C3356,גיליון3!$U$12:$X$12,0)))," ", INDEX(גיליון3!$U$13:$X$27,MATCH('דיווח פרטני'!G3356,גיליון3!$T$13:$T$27,0),MATCH('דיווח פרטני'!C3356,גיליון3!$U$12:$X$12,0)))</f>
        <v xml:space="preserve"> </v>
      </c>
      <c r="I3356" s="866"/>
      <c r="J3356" s="878"/>
      <c r="K3356" s="905"/>
    </row>
    <row r="3357" spans="1:11" ht="20" thickBot="1" x14ac:dyDescent="0.5">
      <c r="A3357" s="872"/>
      <c r="B3357" s="872"/>
      <c r="C3357" s="872"/>
      <c r="D3357" s="873"/>
      <c r="E3357" s="874"/>
      <c r="F3357" s="875"/>
      <c r="G3357" s="876"/>
      <c r="H3357" s="877" t="str">
        <f t="array" ref="H3357">IF(ISERROR(INDEX(גיליון3!$U$13:$X$27,MATCH('דיווח פרטני'!G3357,גיליון3!$T$13:$T$27,0),MATCH('דיווח פרטני'!C3357,גיליון3!$U$12:$X$12,0)))," ", INDEX(גיליון3!$U$13:$X$27,MATCH('דיווח פרטני'!G3357,גיליון3!$T$13:$T$27,0),MATCH('דיווח פרטני'!C3357,גיליון3!$U$12:$X$12,0)))</f>
        <v xml:space="preserve"> </v>
      </c>
      <c r="I3357" s="866"/>
      <c r="J3357" s="878"/>
      <c r="K3357" s="905"/>
    </row>
    <row r="3358" spans="1:11" ht="20" thickBot="1" x14ac:dyDescent="0.5">
      <c r="A3358" s="872"/>
      <c r="B3358" s="872"/>
      <c r="C3358" s="872"/>
      <c r="D3358" s="873"/>
      <c r="E3358" s="874"/>
      <c r="F3358" s="875"/>
      <c r="G3358" s="876"/>
      <c r="H3358" s="877" t="str">
        <f t="array" ref="H3358">IF(ISERROR(INDEX(גיליון3!$U$13:$X$27,MATCH('דיווח פרטני'!G3358,גיליון3!$T$13:$T$27,0),MATCH('דיווח פרטני'!C3358,גיליון3!$U$12:$X$12,0)))," ", INDEX(גיליון3!$U$13:$X$27,MATCH('דיווח פרטני'!G3358,גיליון3!$T$13:$T$27,0),MATCH('דיווח פרטני'!C3358,גיליון3!$U$12:$X$12,0)))</f>
        <v xml:space="preserve"> </v>
      </c>
      <c r="I3358" s="866"/>
      <c r="J3358" s="878"/>
      <c r="K3358" s="905"/>
    </row>
    <row r="3359" spans="1:11" ht="20" thickBot="1" x14ac:dyDescent="0.5">
      <c r="A3359" s="872"/>
      <c r="B3359" s="872"/>
      <c r="C3359" s="872"/>
      <c r="D3359" s="873"/>
      <c r="E3359" s="874"/>
      <c r="F3359" s="875"/>
      <c r="G3359" s="876"/>
      <c r="H3359" s="877" t="str">
        <f t="array" ref="H3359">IF(ISERROR(INDEX(גיליון3!$U$13:$X$27,MATCH('דיווח פרטני'!G3359,גיליון3!$T$13:$T$27,0),MATCH('דיווח פרטני'!C3359,גיליון3!$U$12:$X$12,0)))," ", INDEX(גיליון3!$U$13:$X$27,MATCH('דיווח פרטני'!G3359,גיליון3!$T$13:$T$27,0),MATCH('דיווח פרטני'!C3359,גיליון3!$U$12:$X$12,0)))</f>
        <v xml:space="preserve"> </v>
      </c>
      <c r="I3359" s="866"/>
      <c r="J3359" s="878"/>
      <c r="K3359" s="905"/>
    </row>
    <row r="3360" spans="1:11" ht="20" thickBot="1" x14ac:dyDescent="0.5">
      <c r="A3360" s="872"/>
      <c r="B3360" s="872"/>
      <c r="C3360" s="872"/>
      <c r="D3360" s="873"/>
      <c r="E3360" s="874"/>
      <c r="F3360" s="875"/>
      <c r="G3360" s="876"/>
      <c r="H3360" s="877" t="str">
        <f t="array" ref="H3360">IF(ISERROR(INDEX(גיליון3!$U$13:$X$27,MATCH('דיווח פרטני'!G3360,גיליון3!$T$13:$T$27,0),MATCH('דיווח פרטני'!C3360,גיליון3!$U$12:$X$12,0)))," ", INDEX(גיליון3!$U$13:$X$27,MATCH('דיווח פרטני'!G3360,גיליון3!$T$13:$T$27,0),MATCH('דיווח פרטני'!C3360,גיליון3!$U$12:$X$12,0)))</f>
        <v xml:space="preserve"> </v>
      </c>
      <c r="I3360" s="866"/>
      <c r="J3360" s="878"/>
      <c r="K3360" s="905"/>
    </row>
    <row r="3361" spans="1:11" ht="20" thickBot="1" x14ac:dyDescent="0.5">
      <c r="A3361" s="872"/>
      <c r="B3361" s="872"/>
      <c r="C3361" s="872"/>
      <c r="D3361" s="873"/>
      <c r="E3361" s="874"/>
      <c r="F3361" s="875"/>
      <c r="G3361" s="876"/>
      <c r="H3361" s="877" t="str">
        <f t="array" ref="H3361">IF(ISERROR(INDEX(גיליון3!$U$13:$X$27,MATCH('דיווח פרטני'!G3361,גיליון3!$T$13:$T$27,0),MATCH('דיווח פרטני'!C3361,גיליון3!$U$12:$X$12,0)))," ", INDEX(גיליון3!$U$13:$X$27,MATCH('דיווח פרטני'!G3361,גיליון3!$T$13:$T$27,0),MATCH('דיווח פרטני'!C3361,גיליון3!$U$12:$X$12,0)))</f>
        <v xml:space="preserve"> </v>
      </c>
      <c r="I3361" s="866"/>
      <c r="J3361" s="878"/>
      <c r="K3361" s="905"/>
    </row>
    <row r="3362" spans="1:11" ht="20" thickBot="1" x14ac:dyDescent="0.5">
      <c r="A3362" s="872"/>
      <c r="B3362" s="872"/>
      <c r="C3362" s="872"/>
      <c r="D3362" s="873"/>
      <c r="E3362" s="874"/>
      <c r="F3362" s="875"/>
      <c r="G3362" s="876"/>
      <c r="H3362" s="877" t="str">
        <f t="array" ref="H3362">IF(ISERROR(INDEX(גיליון3!$U$13:$X$27,MATCH('דיווח פרטני'!G3362,גיליון3!$T$13:$T$27,0),MATCH('דיווח פרטני'!C3362,גיליון3!$U$12:$X$12,0)))," ", INDEX(גיליון3!$U$13:$X$27,MATCH('דיווח פרטני'!G3362,גיליון3!$T$13:$T$27,0),MATCH('דיווח פרטני'!C3362,גיליון3!$U$12:$X$12,0)))</f>
        <v xml:space="preserve"> </v>
      </c>
      <c r="I3362" s="866"/>
      <c r="J3362" s="878"/>
      <c r="K3362" s="905"/>
    </row>
    <row r="3363" spans="1:11" ht="20" thickBot="1" x14ac:dyDescent="0.5">
      <c r="A3363" s="872"/>
      <c r="B3363" s="872"/>
      <c r="C3363" s="872"/>
      <c r="D3363" s="873"/>
      <c r="E3363" s="874"/>
      <c r="F3363" s="875"/>
      <c r="G3363" s="876"/>
      <c r="H3363" s="877" t="str">
        <f t="array" ref="H3363">IF(ISERROR(INDEX(גיליון3!$U$13:$X$27,MATCH('דיווח פרטני'!G3363,גיליון3!$T$13:$T$27,0),MATCH('דיווח פרטני'!C3363,גיליון3!$U$12:$X$12,0)))," ", INDEX(גיליון3!$U$13:$X$27,MATCH('דיווח פרטני'!G3363,גיליון3!$T$13:$T$27,0),MATCH('דיווח פרטני'!C3363,גיליון3!$U$12:$X$12,0)))</f>
        <v xml:space="preserve"> </v>
      </c>
      <c r="I3363" s="866"/>
      <c r="J3363" s="878"/>
      <c r="K3363" s="905"/>
    </row>
    <row r="3364" spans="1:11" ht="20" thickBot="1" x14ac:dyDescent="0.5">
      <c r="A3364" s="872"/>
      <c r="B3364" s="872"/>
      <c r="C3364" s="872"/>
      <c r="D3364" s="873"/>
      <c r="E3364" s="874"/>
      <c r="F3364" s="875"/>
      <c r="G3364" s="876"/>
      <c r="H3364" s="877" t="str">
        <f t="array" ref="H3364">IF(ISERROR(INDEX(גיליון3!$U$13:$X$27,MATCH('דיווח פרטני'!G3364,גיליון3!$T$13:$T$27,0),MATCH('דיווח פרטני'!C3364,גיליון3!$U$12:$X$12,0)))," ", INDEX(גיליון3!$U$13:$X$27,MATCH('דיווח פרטני'!G3364,גיליון3!$T$13:$T$27,0),MATCH('דיווח פרטני'!C3364,גיליון3!$U$12:$X$12,0)))</f>
        <v xml:space="preserve"> </v>
      </c>
      <c r="I3364" s="866"/>
      <c r="J3364" s="878"/>
      <c r="K3364" s="905"/>
    </row>
    <row r="3365" spans="1:11" ht="20" thickBot="1" x14ac:dyDescent="0.5">
      <c r="A3365" s="872"/>
      <c r="B3365" s="872"/>
      <c r="C3365" s="872"/>
      <c r="D3365" s="873"/>
      <c r="E3365" s="874"/>
      <c r="F3365" s="875"/>
      <c r="G3365" s="876"/>
      <c r="H3365" s="877" t="str">
        <f t="array" ref="H3365">IF(ISERROR(INDEX(גיליון3!$U$13:$X$27,MATCH('דיווח פרטני'!G3365,גיליון3!$T$13:$T$27,0),MATCH('דיווח פרטני'!C3365,גיליון3!$U$12:$X$12,0)))," ", INDEX(גיליון3!$U$13:$X$27,MATCH('דיווח פרטני'!G3365,גיליון3!$T$13:$T$27,0),MATCH('דיווח פרטני'!C3365,גיליון3!$U$12:$X$12,0)))</f>
        <v xml:space="preserve"> </v>
      </c>
      <c r="I3365" s="866"/>
      <c r="J3365" s="878"/>
      <c r="K3365" s="905"/>
    </row>
    <row r="3366" spans="1:11" ht="20" thickBot="1" x14ac:dyDescent="0.5">
      <c r="A3366" s="872"/>
      <c r="B3366" s="872"/>
      <c r="C3366" s="872"/>
      <c r="D3366" s="873"/>
      <c r="E3366" s="874"/>
      <c r="F3366" s="875"/>
      <c r="G3366" s="876"/>
      <c r="H3366" s="877" t="str">
        <f t="array" ref="H3366">IF(ISERROR(INDEX(גיליון3!$U$13:$X$27,MATCH('דיווח פרטני'!G3366,גיליון3!$T$13:$T$27,0),MATCH('דיווח פרטני'!C3366,גיליון3!$U$12:$X$12,0)))," ", INDEX(גיליון3!$U$13:$X$27,MATCH('דיווח פרטני'!G3366,גיליון3!$T$13:$T$27,0),MATCH('דיווח פרטני'!C3366,גיליון3!$U$12:$X$12,0)))</f>
        <v xml:space="preserve"> </v>
      </c>
      <c r="I3366" s="866"/>
      <c r="J3366" s="878"/>
      <c r="K3366" s="905"/>
    </row>
    <row r="3367" spans="1:11" ht="20" thickBot="1" x14ac:dyDescent="0.5">
      <c r="A3367" s="872"/>
      <c r="B3367" s="872"/>
      <c r="C3367" s="872"/>
      <c r="D3367" s="873"/>
      <c r="E3367" s="874"/>
      <c r="F3367" s="875"/>
      <c r="G3367" s="876"/>
      <c r="H3367" s="877" t="str">
        <f t="array" ref="H3367">IF(ISERROR(INDEX(גיליון3!$U$13:$X$27,MATCH('דיווח פרטני'!G3367,גיליון3!$T$13:$T$27,0),MATCH('דיווח פרטני'!C3367,גיליון3!$U$12:$X$12,0)))," ", INDEX(גיליון3!$U$13:$X$27,MATCH('דיווח פרטני'!G3367,גיליון3!$T$13:$T$27,0),MATCH('דיווח פרטני'!C3367,גיליון3!$U$12:$X$12,0)))</f>
        <v xml:space="preserve"> </v>
      </c>
      <c r="I3367" s="866"/>
      <c r="J3367" s="878"/>
      <c r="K3367" s="905"/>
    </row>
    <row r="3368" spans="1:11" ht="20" thickBot="1" x14ac:dyDescent="0.5">
      <c r="A3368" s="872"/>
      <c r="B3368" s="872"/>
      <c r="C3368" s="872"/>
      <c r="D3368" s="873"/>
      <c r="E3368" s="874"/>
      <c r="F3368" s="875"/>
      <c r="G3368" s="876"/>
      <c r="H3368" s="877" t="str">
        <f t="array" ref="H3368">IF(ISERROR(INDEX(גיליון3!$U$13:$X$27,MATCH('דיווח פרטני'!G3368,גיליון3!$T$13:$T$27,0),MATCH('דיווח פרטני'!C3368,גיליון3!$U$12:$X$12,0)))," ", INDEX(גיליון3!$U$13:$X$27,MATCH('דיווח פרטני'!G3368,גיליון3!$T$13:$T$27,0),MATCH('דיווח פרטני'!C3368,גיליון3!$U$12:$X$12,0)))</f>
        <v xml:space="preserve"> </v>
      </c>
      <c r="I3368" s="866"/>
      <c r="J3368" s="878"/>
      <c r="K3368" s="905"/>
    </row>
    <row r="3369" spans="1:11" ht="20" thickBot="1" x14ac:dyDescent="0.5">
      <c r="A3369" s="872"/>
      <c r="B3369" s="872"/>
      <c r="C3369" s="872"/>
      <c r="D3369" s="873"/>
      <c r="E3369" s="874"/>
      <c r="F3369" s="875"/>
      <c r="G3369" s="876"/>
      <c r="H3369" s="877" t="str">
        <f t="array" ref="H3369">IF(ISERROR(INDEX(גיליון3!$U$13:$X$27,MATCH('דיווח פרטני'!G3369,גיליון3!$T$13:$T$27,0),MATCH('דיווח פרטני'!C3369,גיליון3!$U$12:$X$12,0)))," ", INDEX(גיליון3!$U$13:$X$27,MATCH('דיווח פרטני'!G3369,גיליון3!$T$13:$T$27,0),MATCH('דיווח פרטני'!C3369,גיליון3!$U$12:$X$12,0)))</f>
        <v xml:space="preserve"> </v>
      </c>
      <c r="I3369" s="866"/>
      <c r="J3369" s="878"/>
      <c r="K3369" s="905"/>
    </row>
    <row r="3370" spans="1:11" ht="20" thickBot="1" x14ac:dyDescent="0.5">
      <c r="A3370" s="872"/>
      <c r="B3370" s="872"/>
      <c r="C3370" s="872"/>
      <c r="D3370" s="873"/>
      <c r="E3370" s="874"/>
      <c r="F3370" s="875"/>
      <c r="G3370" s="876"/>
      <c r="H3370" s="877" t="str">
        <f t="array" ref="H3370">IF(ISERROR(INDEX(גיליון3!$U$13:$X$27,MATCH('דיווח פרטני'!G3370,גיליון3!$T$13:$T$27,0),MATCH('דיווח פרטני'!C3370,גיליון3!$U$12:$X$12,0)))," ", INDEX(גיליון3!$U$13:$X$27,MATCH('דיווח פרטני'!G3370,גיליון3!$T$13:$T$27,0),MATCH('דיווח פרטני'!C3370,גיליון3!$U$12:$X$12,0)))</f>
        <v xml:space="preserve"> </v>
      </c>
      <c r="I3370" s="866"/>
      <c r="J3370" s="878"/>
      <c r="K3370" s="905"/>
    </row>
    <row r="3371" spans="1:11" ht="20" thickBot="1" x14ac:dyDescent="0.5">
      <c r="A3371" s="872"/>
      <c r="B3371" s="872"/>
      <c r="C3371" s="872"/>
      <c r="D3371" s="873"/>
      <c r="E3371" s="874"/>
      <c r="F3371" s="875"/>
      <c r="G3371" s="876"/>
      <c r="H3371" s="877" t="str">
        <f t="array" ref="H3371">IF(ISERROR(INDEX(גיליון3!$U$13:$X$27,MATCH('דיווח פרטני'!G3371,גיליון3!$T$13:$T$27,0),MATCH('דיווח פרטני'!C3371,גיליון3!$U$12:$X$12,0)))," ", INDEX(גיליון3!$U$13:$X$27,MATCH('דיווח פרטני'!G3371,גיליון3!$T$13:$T$27,0),MATCH('דיווח פרטני'!C3371,גיליון3!$U$12:$X$12,0)))</f>
        <v xml:space="preserve"> </v>
      </c>
      <c r="I3371" s="866"/>
      <c r="J3371" s="878"/>
      <c r="K3371" s="905"/>
    </row>
    <row r="3372" spans="1:11" ht="20" thickBot="1" x14ac:dyDescent="0.5">
      <c r="A3372" s="872"/>
      <c r="B3372" s="872"/>
      <c r="C3372" s="872"/>
      <c r="D3372" s="873"/>
      <c r="E3372" s="874"/>
      <c r="F3372" s="875"/>
      <c r="G3372" s="876"/>
      <c r="H3372" s="877" t="str">
        <f t="array" ref="H3372">IF(ISERROR(INDEX(גיליון3!$U$13:$X$27,MATCH('דיווח פרטני'!G3372,גיליון3!$T$13:$T$27,0),MATCH('דיווח פרטני'!C3372,גיליון3!$U$12:$X$12,0)))," ", INDEX(גיליון3!$U$13:$X$27,MATCH('דיווח פרטני'!G3372,גיליון3!$T$13:$T$27,0),MATCH('דיווח פרטני'!C3372,גיליון3!$U$12:$X$12,0)))</f>
        <v xml:space="preserve"> </v>
      </c>
      <c r="I3372" s="866"/>
      <c r="J3372" s="878"/>
      <c r="K3372" s="905"/>
    </row>
    <row r="3373" spans="1:11" ht="20" thickBot="1" x14ac:dyDescent="0.5">
      <c r="A3373" s="872"/>
      <c r="B3373" s="872"/>
      <c r="C3373" s="872"/>
      <c r="D3373" s="873"/>
      <c r="E3373" s="874"/>
      <c r="F3373" s="875"/>
      <c r="G3373" s="876"/>
      <c r="H3373" s="877" t="str">
        <f t="array" ref="H3373">IF(ISERROR(INDEX(גיליון3!$U$13:$X$27,MATCH('דיווח פרטני'!G3373,גיליון3!$T$13:$T$27,0),MATCH('דיווח פרטני'!C3373,גיליון3!$U$12:$X$12,0)))," ", INDEX(גיליון3!$U$13:$X$27,MATCH('דיווח פרטני'!G3373,גיליון3!$T$13:$T$27,0),MATCH('דיווח פרטני'!C3373,גיליון3!$U$12:$X$12,0)))</f>
        <v xml:space="preserve"> </v>
      </c>
      <c r="I3373" s="866"/>
      <c r="J3373" s="878"/>
      <c r="K3373" s="905"/>
    </row>
    <row r="3374" spans="1:11" ht="20" thickBot="1" x14ac:dyDescent="0.5">
      <c r="A3374" s="872"/>
      <c r="B3374" s="872"/>
      <c r="C3374" s="872"/>
      <c r="D3374" s="873"/>
      <c r="E3374" s="874"/>
      <c r="F3374" s="875"/>
      <c r="G3374" s="876"/>
      <c r="H3374" s="877" t="str">
        <f t="array" ref="H3374">IF(ISERROR(INDEX(גיליון3!$U$13:$X$27,MATCH('דיווח פרטני'!G3374,גיליון3!$T$13:$T$27,0),MATCH('דיווח פרטני'!C3374,גיליון3!$U$12:$X$12,0)))," ", INDEX(גיליון3!$U$13:$X$27,MATCH('דיווח פרטני'!G3374,גיליון3!$T$13:$T$27,0),MATCH('דיווח פרטני'!C3374,גיליון3!$U$12:$X$12,0)))</f>
        <v xml:space="preserve"> </v>
      </c>
      <c r="I3374" s="866"/>
      <c r="J3374" s="878"/>
      <c r="K3374" s="905"/>
    </row>
    <row r="3375" spans="1:11" ht="20" thickBot="1" x14ac:dyDescent="0.5">
      <c r="A3375" s="872"/>
      <c r="B3375" s="872"/>
      <c r="C3375" s="872"/>
      <c r="D3375" s="873"/>
      <c r="E3375" s="874"/>
      <c r="F3375" s="875"/>
      <c r="G3375" s="876"/>
      <c r="H3375" s="877" t="str">
        <f t="array" ref="H3375">IF(ISERROR(INDEX(גיליון3!$U$13:$X$27,MATCH('דיווח פרטני'!G3375,גיליון3!$T$13:$T$27,0),MATCH('דיווח פרטני'!C3375,גיליון3!$U$12:$X$12,0)))," ", INDEX(גיליון3!$U$13:$X$27,MATCH('דיווח פרטני'!G3375,גיליון3!$T$13:$T$27,0),MATCH('דיווח פרטני'!C3375,גיליון3!$U$12:$X$12,0)))</f>
        <v xml:space="preserve"> </v>
      </c>
      <c r="I3375" s="866"/>
      <c r="J3375" s="878"/>
      <c r="K3375" s="905"/>
    </row>
    <row r="3376" spans="1:11" ht="20" thickBot="1" x14ac:dyDescent="0.5">
      <c r="A3376" s="872"/>
      <c r="B3376" s="872"/>
      <c r="C3376" s="872"/>
      <c r="D3376" s="873"/>
      <c r="E3376" s="874"/>
      <c r="F3376" s="875"/>
      <c r="G3376" s="876"/>
      <c r="H3376" s="877" t="str">
        <f t="array" ref="H3376">IF(ISERROR(INDEX(גיליון3!$U$13:$X$27,MATCH('דיווח פרטני'!G3376,גיליון3!$T$13:$T$27,0),MATCH('דיווח פרטני'!C3376,גיליון3!$U$12:$X$12,0)))," ", INDEX(גיליון3!$U$13:$X$27,MATCH('דיווח פרטני'!G3376,גיליון3!$T$13:$T$27,0),MATCH('דיווח פרטני'!C3376,גיליון3!$U$12:$X$12,0)))</f>
        <v xml:space="preserve"> </v>
      </c>
      <c r="I3376" s="866"/>
      <c r="J3376" s="878"/>
      <c r="K3376" s="905"/>
    </row>
    <row r="3377" spans="1:11" ht="20" thickBot="1" x14ac:dyDescent="0.5">
      <c r="A3377" s="872"/>
      <c r="B3377" s="872"/>
      <c r="C3377" s="872"/>
      <c r="D3377" s="873"/>
      <c r="E3377" s="874"/>
      <c r="F3377" s="875"/>
      <c r="G3377" s="876"/>
      <c r="H3377" s="877" t="str">
        <f t="array" ref="H3377">IF(ISERROR(INDEX(גיליון3!$U$13:$X$27,MATCH('דיווח פרטני'!G3377,גיליון3!$T$13:$T$27,0),MATCH('דיווח פרטני'!C3377,גיליון3!$U$12:$X$12,0)))," ", INDEX(גיליון3!$U$13:$X$27,MATCH('דיווח פרטני'!G3377,גיליון3!$T$13:$T$27,0),MATCH('דיווח פרטני'!C3377,גיליון3!$U$12:$X$12,0)))</f>
        <v xml:space="preserve"> </v>
      </c>
      <c r="I3377" s="866"/>
      <c r="J3377" s="878"/>
      <c r="K3377" s="905"/>
    </row>
    <row r="3378" spans="1:11" ht="20" thickBot="1" x14ac:dyDescent="0.5">
      <c r="A3378" s="872"/>
      <c r="B3378" s="872"/>
      <c r="C3378" s="872"/>
      <c r="D3378" s="873"/>
      <c r="E3378" s="874"/>
      <c r="F3378" s="875"/>
      <c r="G3378" s="876"/>
      <c r="H3378" s="877" t="str">
        <f t="array" ref="H3378">IF(ISERROR(INDEX(גיליון3!$U$13:$X$27,MATCH('דיווח פרטני'!G3378,גיליון3!$T$13:$T$27,0),MATCH('דיווח פרטני'!C3378,גיליון3!$U$12:$X$12,0)))," ", INDEX(גיליון3!$U$13:$X$27,MATCH('דיווח פרטני'!G3378,גיליון3!$T$13:$T$27,0),MATCH('דיווח פרטני'!C3378,גיליון3!$U$12:$X$12,0)))</f>
        <v xml:space="preserve"> </v>
      </c>
      <c r="I3378" s="866"/>
      <c r="J3378" s="878"/>
      <c r="K3378" s="905"/>
    </row>
    <row r="3379" spans="1:11" ht="20" thickBot="1" x14ac:dyDescent="0.5">
      <c r="A3379" s="872"/>
      <c r="B3379" s="872"/>
      <c r="C3379" s="872"/>
      <c r="D3379" s="873"/>
      <c r="E3379" s="874"/>
      <c r="F3379" s="875"/>
      <c r="G3379" s="876"/>
      <c r="H3379" s="877" t="str">
        <f t="array" ref="H3379">IF(ISERROR(INDEX(גיליון3!$U$13:$X$27,MATCH('דיווח פרטני'!G3379,גיליון3!$T$13:$T$27,0),MATCH('דיווח פרטני'!C3379,גיליון3!$U$12:$X$12,0)))," ", INDEX(גיליון3!$U$13:$X$27,MATCH('דיווח פרטני'!G3379,גיליון3!$T$13:$T$27,0),MATCH('דיווח פרטני'!C3379,גיליון3!$U$12:$X$12,0)))</f>
        <v xml:space="preserve"> </v>
      </c>
      <c r="I3379" s="866"/>
      <c r="J3379" s="878"/>
      <c r="K3379" s="905"/>
    </row>
    <row r="3380" spans="1:11" ht="20" thickBot="1" x14ac:dyDescent="0.5">
      <c r="A3380" s="872"/>
      <c r="B3380" s="872"/>
      <c r="C3380" s="872"/>
      <c r="D3380" s="873"/>
      <c r="E3380" s="874"/>
      <c r="F3380" s="875"/>
      <c r="G3380" s="876"/>
      <c r="H3380" s="877" t="str">
        <f t="array" ref="H3380">IF(ISERROR(INDEX(גיליון3!$U$13:$X$27,MATCH('דיווח פרטני'!G3380,גיליון3!$T$13:$T$27,0),MATCH('דיווח פרטני'!C3380,גיליון3!$U$12:$X$12,0)))," ", INDEX(גיליון3!$U$13:$X$27,MATCH('דיווח פרטני'!G3380,גיליון3!$T$13:$T$27,0),MATCH('דיווח פרטני'!C3380,גיליון3!$U$12:$X$12,0)))</f>
        <v xml:space="preserve"> </v>
      </c>
      <c r="I3380" s="866"/>
      <c r="J3380" s="878"/>
      <c r="K3380" s="905"/>
    </row>
    <row r="3381" spans="1:11" ht="20" thickBot="1" x14ac:dyDescent="0.5">
      <c r="A3381" s="872"/>
      <c r="B3381" s="872"/>
      <c r="C3381" s="872"/>
      <c r="D3381" s="873"/>
      <c r="E3381" s="874"/>
      <c r="F3381" s="875"/>
      <c r="G3381" s="876"/>
      <c r="H3381" s="877" t="str">
        <f t="array" ref="H3381">IF(ISERROR(INDEX(גיליון3!$U$13:$X$27,MATCH('דיווח פרטני'!G3381,גיליון3!$T$13:$T$27,0),MATCH('דיווח פרטני'!C3381,גיליון3!$U$12:$X$12,0)))," ", INDEX(גיליון3!$U$13:$X$27,MATCH('דיווח פרטני'!G3381,גיליון3!$T$13:$T$27,0),MATCH('דיווח פרטני'!C3381,גיליון3!$U$12:$X$12,0)))</f>
        <v xml:space="preserve"> </v>
      </c>
      <c r="I3381" s="866"/>
      <c r="J3381" s="878"/>
      <c r="K3381" s="905"/>
    </row>
    <row r="3382" spans="1:11" ht="20" thickBot="1" x14ac:dyDescent="0.5">
      <c r="A3382" s="872"/>
      <c r="B3382" s="872"/>
      <c r="C3382" s="872"/>
      <c r="D3382" s="873"/>
      <c r="E3382" s="874"/>
      <c r="F3382" s="875"/>
      <c r="G3382" s="876"/>
      <c r="H3382" s="877" t="str">
        <f t="array" ref="H3382">IF(ISERROR(INDEX(גיליון3!$U$13:$X$27,MATCH('דיווח פרטני'!G3382,גיליון3!$T$13:$T$27,0),MATCH('דיווח פרטני'!C3382,גיליון3!$U$12:$X$12,0)))," ", INDEX(גיליון3!$U$13:$X$27,MATCH('דיווח פרטני'!G3382,גיליון3!$T$13:$T$27,0),MATCH('דיווח פרטני'!C3382,גיליון3!$U$12:$X$12,0)))</f>
        <v xml:space="preserve"> </v>
      </c>
      <c r="I3382" s="866"/>
      <c r="J3382" s="878"/>
      <c r="K3382" s="905"/>
    </row>
    <row r="3383" spans="1:11" ht="20" thickBot="1" x14ac:dyDescent="0.5">
      <c r="A3383" s="872"/>
      <c r="B3383" s="872"/>
      <c r="C3383" s="872"/>
      <c r="D3383" s="873"/>
      <c r="E3383" s="874"/>
      <c r="F3383" s="875"/>
      <c r="G3383" s="876"/>
      <c r="H3383" s="877" t="str">
        <f t="array" ref="H3383">IF(ISERROR(INDEX(גיליון3!$U$13:$X$27,MATCH('דיווח פרטני'!G3383,גיליון3!$T$13:$T$27,0),MATCH('דיווח פרטני'!C3383,גיליון3!$U$12:$X$12,0)))," ", INDEX(גיליון3!$U$13:$X$27,MATCH('דיווח פרטני'!G3383,גיליון3!$T$13:$T$27,0),MATCH('דיווח פרטני'!C3383,גיליון3!$U$12:$X$12,0)))</f>
        <v xml:space="preserve"> </v>
      </c>
      <c r="I3383" s="866"/>
      <c r="J3383" s="878"/>
      <c r="K3383" s="905"/>
    </row>
    <row r="3384" spans="1:11" ht="20" thickBot="1" x14ac:dyDescent="0.5">
      <c r="A3384" s="872"/>
      <c r="B3384" s="872"/>
      <c r="C3384" s="872"/>
      <c r="D3384" s="873"/>
      <c r="E3384" s="874"/>
      <c r="F3384" s="875"/>
      <c r="G3384" s="876"/>
      <c r="H3384" s="877" t="str">
        <f t="array" ref="H3384">IF(ISERROR(INDEX(גיליון3!$U$13:$X$27,MATCH('דיווח פרטני'!G3384,גיליון3!$T$13:$T$27,0),MATCH('דיווח פרטני'!C3384,גיליון3!$U$12:$X$12,0)))," ", INDEX(גיליון3!$U$13:$X$27,MATCH('דיווח פרטני'!G3384,גיליון3!$T$13:$T$27,0),MATCH('דיווח פרטני'!C3384,גיליון3!$U$12:$X$12,0)))</f>
        <v xml:space="preserve"> </v>
      </c>
      <c r="I3384" s="866"/>
      <c r="J3384" s="878"/>
      <c r="K3384" s="905"/>
    </row>
    <row r="3385" spans="1:11" ht="20" thickBot="1" x14ac:dyDescent="0.5">
      <c r="A3385" s="872"/>
      <c r="B3385" s="872"/>
      <c r="C3385" s="872"/>
      <c r="D3385" s="873"/>
      <c r="E3385" s="874"/>
      <c r="F3385" s="875"/>
      <c r="G3385" s="876"/>
      <c r="H3385" s="877" t="str">
        <f t="array" ref="H3385">IF(ISERROR(INDEX(גיליון3!$U$13:$X$27,MATCH('דיווח פרטני'!G3385,גיליון3!$T$13:$T$27,0),MATCH('דיווח פרטני'!C3385,גיליון3!$U$12:$X$12,0)))," ", INDEX(גיליון3!$U$13:$X$27,MATCH('דיווח פרטני'!G3385,גיליון3!$T$13:$T$27,0),MATCH('דיווח פרטני'!C3385,גיליון3!$U$12:$X$12,0)))</f>
        <v xml:space="preserve"> </v>
      </c>
      <c r="I3385" s="866"/>
      <c r="J3385" s="878"/>
      <c r="K3385" s="905"/>
    </row>
    <row r="3386" spans="1:11" ht="20" thickBot="1" x14ac:dyDescent="0.5">
      <c r="A3386" s="872"/>
      <c r="B3386" s="872"/>
      <c r="C3386" s="872"/>
      <c r="D3386" s="873"/>
      <c r="E3386" s="874"/>
      <c r="F3386" s="875"/>
      <c r="G3386" s="876"/>
      <c r="H3386" s="877" t="str">
        <f t="array" ref="H3386">IF(ISERROR(INDEX(גיליון3!$U$13:$X$27,MATCH('דיווח פרטני'!G3386,גיליון3!$T$13:$T$27,0),MATCH('דיווח פרטני'!C3386,גיליון3!$U$12:$X$12,0)))," ", INDEX(גיליון3!$U$13:$X$27,MATCH('דיווח פרטני'!G3386,גיליון3!$T$13:$T$27,0),MATCH('דיווח פרטני'!C3386,גיליון3!$U$12:$X$12,0)))</f>
        <v xml:space="preserve"> </v>
      </c>
      <c r="I3386" s="866"/>
      <c r="J3386" s="878"/>
      <c r="K3386" s="905"/>
    </row>
    <row r="3387" spans="1:11" ht="20" thickBot="1" x14ac:dyDescent="0.5">
      <c r="A3387" s="872"/>
      <c r="B3387" s="872"/>
      <c r="C3387" s="872"/>
      <c r="D3387" s="873"/>
      <c r="E3387" s="874"/>
      <c r="F3387" s="875"/>
      <c r="G3387" s="876"/>
      <c r="H3387" s="877" t="str">
        <f t="array" ref="H3387">IF(ISERROR(INDEX(גיליון3!$U$13:$X$27,MATCH('דיווח פרטני'!G3387,גיליון3!$T$13:$T$27,0),MATCH('דיווח פרטני'!C3387,גיליון3!$U$12:$X$12,0)))," ", INDEX(גיליון3!$U$13:$X$27,MATCH('דיווח פרטני'!G3387,גיליון3!$T$13:$T$27,0),MATCH('דיווח פרטני'!C3387,גיליון3!$U$12:$X$12,0)))</f>
        <v xml:space="preserve"> </v>
      </c>
      <c r="I3387" s="866"/>
      <c r="J3387" s="878"/>
      <c r="K3387" s="905"/>
    </row>
    <row r="3388" spans="1:11" ht="20" thickBot="1" x14ac:dyDescent="0.5">
      <c r="A3388" s="872"/>
      <c r="B3388" s="872"/>
      <c r="C3388" s="872"/>
      <c r="D3388" s="873"/>
      <c r="E3388" s="874"/>
      <c r="F3388" s="875"/>
      <c r="G3388" s="876"/>
      <c r="H3388" s="877" t="str">
        <f t="array" ref="H3388">IF(ISERROR(INDEX(גיליון3!$U$13:$X$27,MATCH('דיווח פרטני'!G3388,גיליון3!$T$13:$T$27,0),MATCH('דיווח פרטני'!C3388,גיליון3!$U$12:$X$12,0)))," ", INDEX(גיליון3!$U$13:$X$27,MATCH('דיווח פרטני'!G3388,גיליון3!$T$13:$T$27,0),MATCH('דיווח פרטני'!C3388,גיליון3!$U$12:$X$12,0)))</f>
        <v xml:space="preserve"> </v>
      </c>
      <c r="I3388" s="866"/>
      <c r="J3388" s="878"/>
      <c r="K3388" s="905"/>
    </row>
    <row r="3389" spans="1:11" ht="20" thickBot="1" x14ac:dyDescent="0.5">
      <c r="A3389" s="872"/>
      <c r="B3389" s="872"/>
      <c r="C3389" s="872"/>
      <c r="D3389" s="873"/>
      <c r="E3389" s="874"/>
      <c r="F3389" s="875"/>
      <c r="G3389" s="876"/>
      <c r="H3389" s="877" t="str">
        <f t="array" ref="H3389">IF(ISERROR(INDEX(גיליון3!$U$13:$X$27,MATCH('דיווח פרטני'!G3389,גיליון3!$T$13:$T$27,0),MATCH('דיווח פרטני'!C3389,גיליון3!$U$12:$X$12,0)))," ", INDEX(גיליון3!$U$13:$X$27,MATCH('דיווח פרטני'!G3389,גיליון3!$T$13:$T$27,0),MATCH('דיווח פרטני'!C3389,גיליון3!$U$12:$X$12,0)))</f>
        <v xml:space="preserve"> </v>
      </c>
      <c r="I3389" s="866"/>
      <c r="J3389" s="878"/>
      <c r="K3389" s="905"/>
    </row>
    <row r="3390" spans="1:11" ht="20" thickBot="1" x14ac:dyDescent="0.5">
      <c r="A3390" s="872"/>
      <c r="B3390" s="872"/>
      <c r="C3390" s="872"/>
      <c r="D3390" s="873"/>
      <c r="E3390" s="874"/>
      <c r="F3390" s="875"/>
      <c r="G3390" s="876"/>
      <c r="H3390" s="877" t="str">
        <f t="array" ref="H3390">IF(ISERROR(INDEX(גיליון3!$U$13:$X$27,MATCH('דיווח פרטני'!G3390,גיליון3!$T$13:$T$27,0),MATCH('דיווח פרטני'!C3390,גיליון3!$U$12:$X$12,0)))," ", INDEX(גיליון3!$U$13:$X$27,MATCH('דיווח פרטני'!G3390,גיליון3!$T$13:$T$27,0),MATCH('דיווח פרטני'!C3390,גיליון3!$U$12:$X$12,0)))</f>
        <v xml:space="preserve"> </v>
      </c>
      <c r="I3390" s="866"/>
      <c r="J3390" s="878"/>
      <c r="K3390" s="905"/>
    </row>
    <row r="3391" spans="1:11" ht="20" thickBot="1" x14ac:dyDescent="0.5">
      <c r="A3391" s="872"/>
      <c r="B3391" s="872"/>
      <c r="C3391" s="872"/>
      <c r="D3391" s="873"/>
      <c r="E3391" s="874"/>
      <c r="F3391" s="875"/>
      <c r="G3391" s="876"/>
      <c r="H3391" s="877" t="str">
        <f t="array" ref="H3391">IF(ISERROR(INDEX(גיליון3!$U$13:$X$27,MATCH('דיווח פרטני'!G3391,גיליון3!$T$13:$T$27,0),MATCH('דיווח פרטני'!C3391,גיליון3!$U$12:$X$12,0)))," ", INDEX(גיליון3!$U$13:$X$27,MATCH('דיווח פרטני'!G3391,גיליון3!$T$13:$T$27,0),MATCH('דיווח פרטני'!C3391,גיליון3!$U$12:$X$12,0)))</f>
        <v xml:space="preserve"> </v>
      </c>
      <c r="I3391" s="866"/>
      <c r="J3391" s="878"/>
      <c r="K3391" s="905"/>
    </row>
    <row r="3392" spans="1:11" ht="20" thickBot="1" x14ac:dyDescent="0.5">
      <c r="A3392" s="872"/>
      <c r="B3392" s="872"/>
      <c r="C3392" s="872"/>
      <c r="D3392" s="873"/>
      <c r="E3392" s="874"/>
      <c r="F3392" s="875"/>
      <c r="G3392" s="876"/>
      <c r="H3392" s="877" t="str">
        <f t="array" ref="H3392">IF(ISERROR(INDEX(גיליון3!$U$13:$X$27,MATCH('דיווח פרטני'!G3392,גיליון3!$T$13:$T$27,0),MATCH('דיווח פרטני'!C3392,גיליון3!$U$12:$X$12,0)))," ", INDEX(גיליון3!$U$13:$X$27,MATCH('דיווח פרטני'!G3392,גיליון3!$T$13:$T$27,0),MATCH('דיווח פרטני'!C3392,גיליון3!$U$12:$X$12,0)))</f>
        <v xml:space="preserve"> </v>
      </c>
      <c r="I3392" s="866"/>
      <c r="J3392" s="878"/>
      <c r="K3392" s="905"/>
    </row>
    <row r="3393" spans="1:11" ht="20" thickBot="1" x14ac:dyDescent="0.5">
      <c r="A3393" s="872"/>
      <c r="B3393" s="872"/>
      <c r="C3393" s="872"/>
      <c r="D3393" s="873"/>
      <c r="E3393" s="874"/>
      <c r="F3393" s="875"/>
      <c r="G3393" s="876"/>
      <c r="H3393" s="877" t="str">
        <f t="array" ref="H3393">IF(ISERROR(INDEX(גיליון3!$U$13:$X$27,MATCH('דיווח פרטני'!G3393,גיליון3!$T$13:$T$27,0),MATCH('דיווח פרטני'!C3393,גיליון3!$U$12:$X$12,0)))," ", INDEX(גיליון3!$U$13:$X$27,MATCH('דיווח פרטני'!G3393,גיליון3!$T$13:$T$27,0),MATCH('דיווח פרטני'!C3393,גיליון3!$U$12:$X$12,0)))</f>
        <v xml:space="preserve"> </v>
      </c>
      <c r="I3393" s="866"/>
      <c r="J3393" s="878"/>
      <c r="K3393" s="905"/>
    </row>
    <row r="3394" spans="1:11" ht="20" thickBot="1" x14ac:dyDescent="0.5">
      <c r="A3394" s="872"/>
      <c r="B3394" s="872"/>
      <c r="C3394" s="872"/>
      <c r="D3394" s="873"/>
      <c r="E3394" s="874"/>
      <c r="F3394" s="875"/>
      <c r="G3394" s="876"/>
      <c r="H3394" s="877" t="str">
        <f t="array" ref="H3394">IF(ISERROR(INDEX(גיליון3!$U$13:$X$27,MATCH('דיווח פרטני'!G3394,גיליון3!$T$13:$T$27,0),MATCH('דיווח פרטני'!C3394,גיליון3!$U$12:$X$12,0)))," ", INDEX(גיליון3!$U$13:$X$27,MATCH('דיווח פרטני'!G3394,גיליון3!$T$13:$T$27,0),MATCH('דיווח פרטני'!C3394,גיליון3!$U$12:$X$12,0)))</f>
        <v xml:space="preserve"> </v>
      </c>
      <c r="I3394" s="866"/>
      <c r="J3394" s="878"/>
      <c r="K3394" s="905"/>
    </row>
    <row r="3395" spans="1:11" ht="20" thickBot="1" x14ac:dyDescent="0.5">
      <c r="A3395" s="872"/>
      <c r="B3395" s="872"/>
      <c r="C3395" s="872"/>
      <c r="D3395" s="873"/>
      <c r="E3395" s="874"/>
      <c r="F3395" s="875"/>
      <c r="G3395" s="876"/>
      <c r="H3395" s="877" t="str">
        <f t="array" ref="H3395">IF(ISERROR(INDEX(גיליון3!$U$13:$X$27,MATCH('דיווח פרטני'!G3395,גיליון3!$T$13:$T$27,0),MATCH('דיווח פרטני'!C3395,גיליון3!$U$12:$X$12,0)))," ", INDEX(גיליון3!$U$13:$X$27,MATCH('דיווח פרטני'!G3395,גיליון3!$T$13:$T$27,0),MATCH('דיווח פרטני'!C3395,גיליון3!$U$12:$X$12,0)))</f>
        <v xml:space="preserve"> </v>
      </c>
      <c r="I3395" s="866"/>
      <c r="J3395" s="878"/>
      <c r="K3395" s="905"/>
    </row>
    <row r="3396" spans="1:11" ht="20" thickBot="1" x14ac:dyDescent="0.5">
      <c r="A3396" s="872"/>
      <c r="B3396" s="872"/>
      <c r="C3396" s="872"/>
      <c r="D3396" s="873"/>
      <c r="E3396" s="874"/>
      <c r="F3396" s="875"/>
      <c r="G3396" s="876"/>
      <c r="H3396" s="877" t="str">
        <f t="array" ref="H3396">IF(ISERROR(INDEX(גיליון3!$U$13:$X$27,MATCH('דיווח פרטני'!G3396,גיליון3!$T$13:$T$27,0),MATCH('דיווח פרטני'!C3396,גיליון3!$U$12:$X$12,0)))," ", INDEX(גיליון3!$U$13:$X$27,MATCH('דיווח פרטני'!G3396,גיליון3!$T$13:$T$27,0),MATCH('דיווח פרטני'!C3396,גיליון3!$U$12:$X$12,0)))</f>
        <v xml:space="preserve"> </v>
      </c>
      <c r="I3396" s="866"/>
      <c r="J3396" s="878"/>
      <c r="K3396" s="905"/>
    </row>
    <row r="3397" spans="1:11" ht="20" thickBot="1" x14ac:dyDescent="0.5">
      <c r="A3397" s="872"/>
      <c r="B3397" s="872"/>
      <c r="C3397" s="872"/>
      <c r="D3397" s="873"/>
      <c r="E3397" s="874"/>
      <c r="F3397" s="875"/>
      <c r="G3397" s="876"/>
      <c r="H3397" s="877" t="str">
        <f t="array" ref="H3397">IF(ISERROR(INDEX(גיליון3!$U$13:$X$27,MATCH('דיווח פרטני'!G3397,גיליון3!$T$13:$T$27,0),MATCH('דיווח פרטני'!C3397,גיליון3!$U$12:$X$12,0)))," ", INDEX(גיליון3!$U$13:$X$27,MATCH('דיווח פרטני'!G3397,גיליון3!$T$13:$T$27,0),MATCH('דיווח פרטני'!C3397,גיליון3!$U$12:$X$12,0)))</f>
        <v xml:space="preserve"> </v>
      </c>
      <c r="I3397" s="866"/>
      <c r="J3397" s="878"/>
      <c r="K3397" s="905"/>
    </row>
    <row r="3398" spans="1:11" ht="20" thickBot="1" x14ac:dyDescent="0.5">
      <c r="A3398" s="872"/>
      <c r="B3398" s="872"/>
      <c r="C3398" s="872"/>
      <c r="D3398" s="873"/>
      <c r="E3398" s="874"/>
      <c r="F3398" s="875"/>
      <c r="G3398" s="876"/>
      <c r="H3398" s="877" t="str">
        <f t="array" ref="H3398">IF(ISERROR(INDEX(גיליון3!$U$13:$X$27,MATCH('דיווח פרטני'!G3398,גיליון3!$T$13:$T$27,0),MATCH('דיווח פרטני'!C3398,גיליון3!$U$12:$X$12,0)))," ", INDEX(גיליון3!$U$13:$X$27,MATCH('דיווח פרטני'!G3398,גיליון3!$T$13:$T$27,0),MATCH('דיווח פרטני'!C3398,גיליון3!$U$12:$X$12,0)))</f>
        <v xml:space="preserve"> </v>
      </c>
      <c r="I3398" s="866"/>
      <c r="J3398" s="878"/>
      <c r="K3398" s="905"/>
    </row>
    <row r="3399" spans="1:11" ht="20" thickBot="1" x14ac:dyDescent="0.5">
      <c r="A3399" s="872"/>
      <c r="B3399" s="872"/>
      <c r="C3399" s="872"/>
      <c r="D3399" s="873"/>
      <c r="E3399" s="874"/>
      <c r="F3399" s="875"/>
      <c r="G3399" s="876"/>
      <c r="H3399" s="877" t="str">
        <f t="array" ref="H3399">IF(ISERROR(INDEX(גיליון3!$U$13:$X$27,MATCH('דיווח פרטני'!G3399,גיליון3!$T$13:$T$27,0),MATCH('דיווח פרטני'!C3399,גיליון3!$U$12:$X$12,0)))," ", INDEX(גיליון3!$U$13:$X$27,MATCH('דיווח פרטני'!G3399,גיליון3!$T$13:$T$27,0),MATCH('דיווח פרטני'!C3399,גיליון3!$U$12:$X$12,0)))</f>
        <v xml:space="preserve"> </v>
      </c>
      <c r="I3399" s="866"/>
      <c r="J3399" s="878"/>
      <c r="K3399" s="905"/>
    </row>
    <row r="3400" spans="1:11" ht="20" thickBot="1" x14ac:dyDescent="0.5">
      <c r="A3400" s="872"/>
      <c r="B3400" s="872"/>
      <c r="C3400" s="872"/>
      <c r="D3400" s="873"/>
      <c r="E3400" s="874"/>
      <c r="F3400" s="875"/>
      <c r="G3400" s="876"/>
      <c r="H3400" s="877" t="str">
        <f t="array" ref="H3400">IF(ISERROR(INDEX(גיליון3!$U$13:$X$27,MATCH('דיווח פרטני'!G3400,גיליון3!$T$13:$T$27,0),MATCH('דיווח פרטני'!C3400,גיליון3!$U$12:$X$12,0)))," ", INDEX(גיליון3!$U$13:$X$27,MATCH('דיווח פרטני'!G3400,גיליון3!$T$13:$T$27,0),MATCH('דיווח פרטני'!C3400,גיליון3!$U$12:$X$12,0)))</f>
        <v xml:space="preserve"> </v>
      </c>
      <c r="I3400" s="866"/>
      <c r="J3400" s="878"/>
      <c r="K3400" s="905"/>
    </row>
    <row r="3401" spans="1:11" ht="20" thickBot="1" x14ac:dyDescent="0.5">
      <c r="A3401" s="872"/>
      <c r="B3401" s="872"/>
      <c r="C3401" s="872"/>
      <c r="D3401" s="873"/>
      <c r="E3401" s="874"/>
      <c r="F3401" s="875"/>
      <c r="G3401" s="876"/>
      <c r="H3401" s="877" t="str">
        <f t="array" ref="H3401">IF(ISERROR(INDEX(גיליון3!$U$13:$X$27,MATCH('דיווח פרטני'!G3401,גיליון3!$T$13:$T$27,0),MATCH('דיווח פרטני'!C3401,גיליון3!$U$12:$X$12,0)))," ", INDEX(גיליון3!$U$13:$X$27,MATCH('דיווח פרטני'!G3401,גיליון3!$T$13:$T$27,0),MATCH('דיווח פרטני'!C3401,גיליון3!$U$12:$X$12,0)))</f>
        <v xml:space="preserve"> </v>
      </c>
      <c r="I3401" s="866"/>
      <c r="J3401" s="878"/>
      <c r="K3401" s="905"/>
    </row>
    <row r="3402" spans="1:11" ht="20" thickBot="1" x14ac:dyDescent="0.5">
      <c r="A3402" s="872"/>
      <c r="B3402" s="872"/>
      <c r="C3402" s="872"/>
      <c r="D3402" s="873"/>
      <c r="E3402" s="874"/>
      <c r="F3402" s="875"/>
      <c r="G3402" s="876"/>
      <c r="H3402" s="877" t="str">
        <f t="array" ref="H3402">IF(ISERROR(INDEX(גיליון3!$U$13:$X$27,MATCH('דיווח פרטני'!G3402,גיליון3!$T$13:$T$27,0),MATCH('דיווח פרטני'!C3402,גיליון3!$U$12:$X$12,0)))," ", INDEX(גיליון3!$U$13:$X$27,MATCH('דיווח פרטני'!G3402,גיליון3!$T$13:$T$27,0),MATCH('דיווח פרטני'!C3402,גיליון3!$U$12:$X$12,0)))</f>
        <v xml:space="preserve"> </v>
      </c>
      <c r="I3402" s="866"/>
      <c r="J3402" s="878"/>
      <c r="K3402" s="905"/>
    </row>
    <row r="3403" spans="1:11" ht="20" thickBot="1" x14ac:dyDescent="0.5">
      <c r="A3403" s="872"/>
      <c r="B3403" s="872"/>
      <c r="C3403" s="872"/>
      <c r="D3403" s="873"/>
      <c r="E3403" s="874"/>
      <c r="F3403" s="875"/>
      <c r="G3403" s="876"/>
      <c r="H3403" s="877" t="str">
        <f t="array" ref="H3403">IF(ISERROR(INDEX(גיליון3!$U$13:$X$27,MATCH('דיווח פרטני'!G3403,גיליון3!$T$13:$T$27,0),MATCH('דיווח פרטני'!C3403,גיליון3!$U$12:$X$12,0)))," ", INDEX(גיליון3!$U$13:$X$27,MATCH('דיווח פרטני'!G3403,גיליון3!$T$13:$T$27,0),MATCH('דיווח פרטני'!C3403,גיליון3!$U$12:$X$12,0)))</f>
        <v xml:space="preserve"> </v>
      </c>
      <c r="I3403" s="866"/>
      <c r="J3403" s="878"/>
      <c r="K3403" s="905"/>
    </row>
    <row r="3404" spans="1:11" ht="20" thickBot="1" x14ac:dyDescent="0.5">
      <c r="A3404" s="872"/>
      <c r="B3404" s="872"/>
      <c r="C3404" s="872"/>
      <c r="D3404" s="873"/>
      <c r="E3404" s="874"/>
      <c r="F3404" s="875"/>
      <c r="G3404" s="876"/>
      <c r="H3404" s="877" t="str">
        <f t="array" ref="H3404">IF(ISERROR(INDEX(גיליון3!$U$13:$X$27,MATCH('דיווח פרטני'!G3404,גיליון3!$T$13:$T$27,0),MATCH('דיווח פרטני'!C3404,גיליון3!$U$12:$X$12,0)))," ", INDEX(גיליון3!$U$13:$X$27,MATCH('דיווח פרטני'!G3404,גיליון3!$T$13:$T$27,0),MATCH('דיווח פרטני'!C3404,גיליון3!$U$12:$X$12,0)))</f>
        <v xml:space="preserve"> </v>
      </c>
      <c r="I3404" s="866"/>
      <c r="J3404" s="878"/>
      <c r="K3404" s="905"/>
    </row>
    <row r="3405" spans="1:11" ht="20" thickBot="1" x14ac:dyDescent="0.5">
      <c r="A3405" s="872"/>
      <c r="B3405" s="872"/>
      <c r="C3405" s="872"/>
      <c r="D3405" s="873"/>
      <c r="E3405" s="874"/>
      <c r="F3405" s="875"/>
      <c r="G3405" s="876"/>
      <c r="H3405" s="877" t="str">
        <f t="array" ref="H3405">IF(ISERROR(INDEX(גיליון3!$U$13:$X$27,MATCH('דיווח פרטני'!G3405,גיליון3!$T$13:$T$27,0),MATCH('דיווח פרטני'!C3405,גיליון3!$U$12:$X$12,0)))," ", INDEX(גיליון3!$U$13:$X$27,MATCH('דיווח פרטני'!G3405,גיליון3!$T$13:$T$27,0),MATCH('דיווח פרטני'!C3405,גיליון3!$U$12:$X$12,0)))</f>
        <v xml:space="preserve"> </v>
      </c>
      <c r="I3405" s="866"/>
      <c r="J3405" s="878"/>
      <c r="K3405" s="905"/>
    </row>
    <row r="3406" spans="1:11" ht="20" thickBot="1" x14ac:dyDescent="0.5">
      <c r="A3406" s="872"/>
      <c r="B3406" s="872"/>
      <c r="C3406" s="872"/>
      <c r="D3406" s="873"/>
      <c r="E3406" s="874"/>
      <c r="F3406" s="875"/>
      <c r="G3406" s="876"/>
      <c r="H3406" s="877" t="str">
        <f t="array" ref="H3406">IF(ISERROR(INDEX(גיליון3!$U$13:$X$27,MATCH('דיווח פרטני'!G3406,גיליון3!$T$13:$T$27,0),MATCH('דיווח פרטני'!C3406,גיליון3!$U$12:$X$12,0)))," ", INDEX(גיליון3!$U$13:$X$27,MATCH('דיווח פרטני'!G3406,גיליון3!$T$13:$T$27,0),MATCH('דיווח פרטני'!C3406,גיליון3!$U$12:$X$12,0)))</f>
        <v xml:space="preserve"> </v>
      </c>
      <c r="I3406" s="866"/>
      <c r="J3406" s="878"/>
      <c r="K3406" s="905"/>
    </row>
    <row r="3407" spans="1:11" ht="20" thickBot="1" x14ac:dyDescent="0.5">
      <c r="A3407" s="872"/>
      <c r="B3407" s="872"/>
      <c r="C3407" s="872"/>
      <c r="D3407" s="873"/>
      <c r="E3407" s="874"/>
      <c r="F3407" s="875"/>
      <c r="G3407" s="876"/>
      <c r="H3407" s="877" t="str">
        <f t="array" ref="H3407">IF(ISERROR(INDEX(גיליון3!$U$13:$X$27,MATCH('דיווח פרטני'!G3407,גיליון3!$T$13:$T$27,0),MATCH('דיווח פרטני'!C3407,גיליון3!$U$12:$X$12,0)))," ", INDEX(גיליון3!$U$13:$X$27,MATCH('דיווח פרטני'!G3407,גיליון3!$T$13:$T$27,0),MATCH('דיווח פרטני'!C3407,גיליון3!$U$12:$X$12,0)))</f>
        <v xml:space="preserve"> </v>
      </c>
      <c r="I3407" s="866"/>
      <c r="J3407" s="878"/>
      <c r="K3407" s="905"/>
    </row>
    <row r="3408" spans="1:11" ht="20" thickBot="1" x14ac:dyDescent="0.5">
      <c r="A3408" s="872"/>
      <c r="B3408" s="872"/>
      <c r="C3408" s="872"/>
      <c r="D3408" s="873"/>
      <c r="E3408" s="874"/>
      <c r="F3408" s="875"/>
      <c r="G3408" s="876"/>
      <c r="H3408" s="877" t="str">
        <f t="array" ref="H3408">IF(ISERROR(INDEX(גיליון3!$U$13:$X$27,MATCH('דיווח פרטני'!G3408,גיליון3!$T$13:$T$27,0),MATCH('דיווח פרטני'!C3408,גיליון3!$U$12:$X$12,0)))," ", INDEX(גיליון3!$U$13:$X$27,MATCH('דיווח פרטני'!G3408,גיליון3!$T$13:$T$27,0),MATCH('דיווח פרטני'!C3408,גיליון3!$U$12:$X$12,0)))</f>
        <v xml:space="preserve"> </v>
      </c>
      <c r="I3408" s="866"/>
      <c r="J3408" s="878"/>
      <c r="K3408" s="905"/>
    </row>
    <row r="3409" spans="1:11" ht="20" thickBot="1" x14ac:dyDescent="0.5">
      <c r="A3409" s="872"/>
      <c r="B3409" s="872"/>
      <c r="C3409" s="872"/>
      <c r="D3409" s="873"/>
      <c r="E3409" s="874"/>
      <c r="F3409" s="875"/>
      <c r="G3409" s="876"/>
      <c r="H3409" s="877" t="str">
        <f t="array" ref="H3409">IF(ISERROR(INDEX(גיליון3!$U$13:$X$27,MATCH('דיווח פרטני'!G3409,גיליון3!$T$13:$T$27,0),MATCH('דיווח פרטני'!C3409,גיליון3!$U$12:$X$12,0)))," ", INDEX(גיליון3!$U$13:$X$27,MATCH('דיווח פרטני'!G3409,גיליון3!$T$13:$T$27,0),MATCH('דיווח פרטני'!C3409,גיליון3!$U$12:$X$12,0)))</f>
        <v xml:space="preserve"> </v>
      </c>
      <c r="I3409" s="866"/>
      <c r="J3409" s="878"/>
      <c r="K3409" s="905"/>
    </row>
    <row r="3410" spans="1:11" ht="20" thickBot="1" x14ac:dyDescent="0.5">
      <c r="A3410" s="872"/>
      <c r="B3410" s="872"/>
      <c r="C3410" s="872"/>
      <c r="D3410" s="873"/>
      <c r="E3410" s="874"/>
      <c r="F3410" s="875"/>
      <c r="G3410" s="876"/>
      <c r="H3410" s="877" t="str">
        <f t="array" ref="H3410">IF(ISERROR(INDEX(גיליון3!$U$13:$X$27,MATCH('דיווח פרטני'!G3410,גיליון3!$T$13:$T$27,0),MATCH('דיווח פרטני'!C3410,גיליון3!$U$12:$X$12,0)))," ", INDEX(גיליון3!$U$13:$X$27,MATCH('דיווח פרטני'!G3410,גיליון3!$T$13:$T$27,0),MATCH('דיווח פרטני'!C3410,גיליון3!$U$12:$X$12,0)))</f>
        <v xml:space="preserve"> </v>
      </c>
      <c r="I3410" s="866"/>
      <c r="J3410" s="878"/>
      <c r="K3410" s="905"/>
    </row>
    <row r="3411" spans="1:11" ht="20" thickBot="1" x14ac:dyDescent="0.5">
      <c r="A3411" s="872"/>
      <c r="B3411" s="872"/>
      <c r="C3411" s="872"/>
      <c r="D3411" s="873"/>
      <c r="E3411" s="874"/>
      <c r="F3411" s="875"/>
      <c r="G3411" s="876"/>
      <c r="H3411" s="877" t="str">
        <f t="array" ref="H3411">IF(ISERROR(INDEX(גיליון3!$U$13:$X$27,MATCH('דיווח פרטני'!G3411,גיליון3!$T$13:$T$27,0),MATCH('דיווח פרטני'!C3411,גיליון3!$U$12:$X$12,0)))," ", INDEX(גיליון3!$U$13:$X$27,MATCH('דיווח פרטני'!G3411,גיליון3!$T$13:$T$27,0),MATCH('דיווח פרטני'!C3411,גיליון3!$U$12:$X$12,0)))</f>
        <v xml:space="preserve"> </v>
      </c>
      <c r="I3411" s="866"/>
      <c r="J3411" s="878"/>
      <c r="K3411" s="905"/>
    </row>
    <row r="3412" spans="1:11" ht="20" thickBot="1" x14ac:dyDescent="0.5">
      <c r="A3412" s="872"/>
      <c r="B3412" s="872"/>
      <c r="C3412" s="872"/>
      <c r="D3412" s="873"/>
      <c r="E3412" s="874"/>
      <c r="F3412" s="875"/>
      <c r="G3412" s="876"/>
      <c r="H3412" s="877" t="str">
        <f t="array" ref="H3412">IF(ISERROR(INDEX(גיליון3!$U$13:$X$27,MATCH('דיווח פרטני'!G3412,גיליון3!$T$13:$T$27,0),MATCH('דיווח פרטני'!C3412,גיליון3!$U$12:$X$12,0)))," ", INDEX(גיליון3!$U$13:$X$27,MATCH('דיווח פרטני'!G3412,גיליון3!$T$13:$T$27,0),MATCH('דיווח פרטני'!C3412,גיליון3!$U$12:$X$12,0)))</f>
        <v xml:space="preserve"> </v>
      </c>
      <c r="I3412" s="866"/>
      <c r="J3412" s="878"/>
      <c r="K3412" s="905"/>
    </row>
    <row r="3413" spans="1:11" ht="20" thickBot="1" x14ac:dyDescent="0.5">
      <c r="A3413" s="872"/>
      <c r="B3413" s="872"/>
      <c r="C3413" s="872"/>
      <c r="D3413" s="873"/>
      <c r="E3413" s="874"/>
      <c r="F3413" s="875"/>
      <c r="G3413" s="876"/>
      <c r="H3413" s="877" t="str">
        <f t="array" ref="H3413">IF(ISERROR(INDEX(גיליון3!$U$13:$X$27,MATCH('דיווח פרטני'!G3413,גיליון3!$T$13:$T$27,0),MATCH('דיווח פרטני'!C3413,גיליון3!$U$12:$X$12,0)))," ", INDEX(גיליון3!$U$13:$X$27,MATCH('דיווח פרטני'!G3413,גיליון3!$T$13:$T$27,0),MATCH('דיווח פרטני'!C3413,גיליון3!$U$12:$X$12,0)))</f>
        <v xml:space="preserve"> </v>
      </c>
      <c r="I3413" s="866"/>
      <c r="J3413" s="878"/>
      <c r="K3413" s="905"/>
    </row>
    <row r="3414" spans="1:11" ht="20" thickBot="1" x14ac:dyDescent="0.5">
      <c r="A3414" s="872"/>
      <c r="B3414" s="872"/>
      <c r="C3414" s="872"/>
      <c r="D3414" s="873"/>
      <c r="E3414" s="874"/>
      <c r="F3414" s="875"/>
      <c r="G3414" s="876"/>
      <c r="H3414" s="877" t="str">
        <f t="array" ref="H3414">IF(ISERROR(INDEX(גיליון3!$U$13:$X$27,MATCH('דיווח פרטני'!G3414,גיליון3!$T$13:$T$27,0),MATCH('דיווח פרטני'!C3414,גיליון3!$U$12:$X$12,0)))," ", INDEX(גיליון3!$U$13:$X$27,MATCH('דיווח פרטני'!G3414,גיליון3!$T$13:$T$27,0),MATCH('דיווח פרטני'!C3414,גיליון3!$U$12:$X$12,0)))</f>
        <v xml:space="preserve"> </v>
      </c>
      <c r="I3414" s="866"/>
      <c r="J3414" s="878"/>
      <c r="K3414" s="905"/>
    </row>
    <row r="3415" spans="1:11" ht="20" thickBot="1" x14ac:dyDescent="0.5">
      <c r="A3415" s="872"/>
      <c r="B3415" s="872"/>
      <c r="C3415" s="872"/>
      <c r="D3415" s="873"/>
      <c r="E3415" s="874"/>
      <c r="F3415" s="875"/>
      <c r="G3415" s="876"/>
      <c r="H3415" s="877" t="str">
        <f t="array" ref="H3415">IF(ISERROR(INDEX(גיליון3!$U$13:$X$27,MATCH('דיווח פרטני'!G3415,גיליון3!$T$13:$T$27,0),MATCH('דיווח פרטני'!C3415,גיליון3!$U$12:$X$12,0)))," ", INDEX(גיליון3!$U$13:$X$27,MATCH('דיווח פרטני'!G3415,גיליון3!$T$13:$T$27,0),MATCH('דיווח פרטני'!C3415,גיליון3!$U$12:$X$12,0)))</f>
        <v xml:space="preserve"> </v>
      </c>
      <c r="I3415" s="866"/>
      <c r="J3415" s="878"/>
      <c r="K3415" s="905"/>
    </row>
    <row r="3416" spans="1:11" ht="20" thickBot="1" x14ac:dyDescent="0.5">
      <c r="A3416" s="872"/>
      <c r="B3416" s="872"/>
      <c r="C3416" s="872"/>
      <c r="D3416" s="873"/>
      <c r="E3416" s="874"/>
      <c r="F3416" s="875"/>
      <c r="G3416" s="876"/>
      <c r="H3416" s="877" t="str">
        <f t="array" ref="H3416">IF(ISERROR(INDEX(גיליון3!$U$13:$X$27,MATCH('דיווח פרטני'!G3416,גיליון3!$T$13:$T$27,0),MATCH('דיווח פרטני'!C3416,גיליון3!$U$12:$X$12,0)))," ", INDEX(גיליון3!$U$13:$X$27,MATCH('דיווח פרטני'!G3416,גיליון3!$T$13:$T$27,0),MATCH('דיווח פרטני'!C3416,גיליון3!$U$12:$X$12,0)))</f>
        <v xml:space="preserve"> </v>
      </c>
      <c r="I3416" s="866"/>
      <c r="J3416" s="878"/>
      <c r="K3416" s="905"/>
    </row>
    <row r="3417" spans="1:11" ht="20" thickBot="1" x14ac:dyDescent="0.5">
      <c r="A3417" s="872"/>
      <c r="B3417" s="872"/>
      <c r="C3417" s="872"/>
      <c r="D3417" s="873"/>
      <c r="E3417" s="874"/>
      <c r="F3417" s="875"/>
      <c r="G3417" s="876"/>
      <c r="H3417" s="877" t="str">
        <f t="array" ref="H3417">IF(ISERROR(INDEX(גיליון3!$U$13:$X$27,MATCH('דיווח פרטני'!G3417,גיליון3!$T$13:$T$27,0),MATCH('דיווח פרטני'!C3417,גיליון3!$U$12:$X$12,0)))," ", INDEX(גיליון3!$U$13:$X$27,MATCH('דיווח פרטני'!G3417,גיליון3!$T$13:$T$27,0),MATCH('דיווח פרטני'!C3417,גיליון3!$U$12:$X$12,0)))</f>
        <v xml:space="preserve"> </v>
      </c>
      <c r="I3417" s="866"/>
      <c r="J3417" s="878"/>
      <c r="K3417" s="905"/>
    </row>
    <row r="3418" spans="1:11" ht="20" thickBot="1" x14ac:dyDescent="0.5">
      <c r="A3418" s="872"/>
      <c r="B3418" s="872"/>
      <c r="C3418" s="872"/>
      <c r="D3418" s="873"/>
      <c r="E3418" s="874"/>
      <c r="F3418" s="875"/>
      <c r="G3418" s="876"/>
      <c r="H3418" s="877" t="str">
        <f t="array" ref="H3418">IF(ISERROR(INDEX(גיליון3!$U$13:$X$27,MATCH('דיווח פרטני'!G3418,גיליון3!$T$13:$T$27,0),MATCH('דיווח פרטני'!C3418,גיליון3!$U$12:$X$12,0)))," ", INDEX(גיליון3!$U$13:$X$27,MATCH('דיווח פרטני'!G3418,גיליון3!$T$13:$T$27,0),MATCH('דיווח פרטני'!C3418,גיליון3!$U$12:$X$12,0)))</f>
        <v xml:space="preserve"> </v>
      </c>
      <c r="I3418" s="866"/>
      <c r="J3418" s="878"/>
      <c r="K3418" s="905"/>
    </row>
    <row r="3419" spans="1:11" ht="20" thickBot="1" x14ac:dyDescent="0.5">
      <c r="A3419" s="872"/>
      <c r="B3419" s="872"/>
      <c r="C3419" s="872"/>
      <c r="D3419" s="873"/>
      <c r="E3419" s="874"/>
      <c r="F3419" s="875"/>
      <c r="G3419" s="876"/>
      <c r="H3419" s="877" t="str">
        <f t="array" ref="H3419">IF(ISERROR(INDEX(גיליון3!$U$13:$X$27,MATCH('דיווח פרטני'!G3419,גיליון3!$T$13:$T$27,0),MATCH('דיווח פרטני'!C3419,גיליון3!$U$12:$X$12,0)))," ", INDEX(גיליון3!$U$13:$X$27,MATCH('דיווח פרטני'!G3419,גיליון3!$T$13:$T$27,0),MATCH('דיווח פרטני'!C3419,גיליון3!$U$12:$X$12,0)))</f>
        <v xml:space="preserve"> </v>
      </c>
      <c r="I3419" s="866"/>
      <c r="J3419" s="878"/>
      <c r="K3419" s="905"/>
    </row>
    <row r="3420" spans="1:11" ht="20" thickBot="1" x14ac:dyDescent="0.5">
      <c r="A3420" s="872"/>
      <c r="B3420" s="872"/>
      <c r="C3420" s="872"/>
      <c r="D3420" s="873"/>
      <c r="E3420" s="874"/>
      <c r="F3420" s="875"/>
      <c r="G3420" s="876"/>
      <c r="H3420" s="877" t="str">
        <f t="array" ref="H3420">IF(ISERROR(INDEX(גיליון3!$U$13:$X$27,MATCH('דיווח פרטני'!G3420,גיליון3!$T$13:$T$27,0),MATCH('דיווח פרטני'!C3420,גיליון3!$U$12:$X$12,0)))," ", INDEX(גיליון3!$U$13:$X$27,MATCH('דיווח פרטני'!G3420,גיליון3!$T$13:$T$27,0),MATCH('דיווח פרטני'!C3420,גיליון3!$U$12:$X$12,0)))</f>
        <v xml:space="preserve"> </v>
      </c>
      <c r="I3420" s="866"/>
      <c r="J3420" s="878"/>
      <c r="K3420" s="905"/>
    </row>
    <row r="3421" spans="1:11" ht="20" thickBot="1" x14ac:dyDescent="0.5">
      <c r="A3421" s="872"/>
      <c r="B3421" s="872"/>
      <c r="C3421" s="872"/>
      <c r="D3421" s="873"/>
      <c r="E3421" s="874"/>
      <c r="F3421" s="875"/>
      <c r="G3421" s="876"/>
      <c r="H3421" s="877" t="str">
        <f t="array" ref="H3421">IF(ISERROR(INDEX(גיליון3!$U$13:$X$27,MATCH('דיווח פרטני'!G3421,גיליון3!$T$13:$T$27,0),MATCH('דיווח פרטני'!C3421,גיליון3!$U$12:$X$12,0)))," ", INDEX(גיליון3!$U$13:$X$27,MATCH('דיווח פרטני'!G3421,גיליון3!$T$13:$T$27,0),MATCH('דיווח פרטני'!C3421,גיליון3!$U$12:$X$12,0)))</f>
        <v xml:space="preserve"> </v>
      </c>
      <c r="I3421" s="866"/>
      <c r="J3421" s="878"/>
      <c r="K3421" s="905"/>
    </row>
    <row r="3422" spans="1:11" ht="20" thickBot="1" x14ac:dyDescent="0.5">
      <c r="A3422" s="872"/>
      <c r="B3422" s="872"/>
      <c r="C3422" s="872"/>
      <c r="D3422" s="873"/>
      <c r="E3422" s="874"/>
      <c r="F3422" s="875"/>
      <c r="G3422" s="876"/>
      <c r="H3422" s="877" t="str">
        <f t="array" ref="H3422">IF(ISERROR(INDEX(גיליון3!$U$13:$X$27,MATCH('דיווח פרטני'!G3422,גיליון3!$T$13:$T$27,0),MATCH('דיווח פרטני'!C3422,גיליון3!$U$12:$X$12,0)))," ", INDEX(גיליון3!$U$13:$X$27,MATCH('דיווח פרטני'!G3422,גיליון3!$T$13:$T$27,0),MATCH('דיווח פרטני'!C3422,גיליון3!$U$12:$X$12,0)))</f>
        <v xml:space="preserve"> </v>
      </c>
      <c r="I3422" s="866"/>
      <c r="J3422" s="878"/>
      <c r="K3422" s="905"/>
    </row>
    <row r="3423" spans="1:11" ht="20" thickBot="1" x14ac:dyDescent="0.5">
      <c r="A3423" s="872"/>
      <c r="B3423" s="872"/>
      <c r="C3423" s="872"/>
      <c r="D3423" s="873"/>
      <c r="E3423" s="874"/>
      <c r="F3423" s="875"/>
      <c r="G3423" s="876"/>
      <c r="H3423" s="877" t="str">
        <f t="array" ref="H3423">IF(ISERROR(INDEX(גיליון3!$U$13:$X$27,MATCH('דיווח פרטני'!G3423,גיליון3!$T$13:$T$27,0),MATCH('דיווח פרטני'!C3423,גיליון3!$U$12:$X$12,0)))," ", INDEX(גיליון3!$U$13:$X$27,MATCH('דיווח פרטני'!G3423,גיליון3!$T$13:$T$27,0),MATCH('דיווח פרטני'!C3423,גיליון3!$U$12:$X$12,0)))</f>
        <v xml:space="preserve"> </v>
      </c>
      <c r="I3423" s="866"/>
      <c r="J3423" s="878"/>
      <c r="K3423" s="905"/>
    </row>
    <row r="3424" spans="1:11" ht="20" thickBot="1" x14ac:dyDescent="0.5">
      <c r="A3424" s="872"/>
      <c r="B3424" s="872"/>
      <c r="C3424" s="872"/>
      <c r="D3424" s="873"/>
      <c r="E3424" s="874"/>
      <c r="F3424" s="875"/>
      <c r="G3424" s="876"/>
      <c r="H3424" s="877" t="str">
        <f t="array" ref="H3424">IF(ISERROR(INDEX(גיליון3!$U$13:$X$27,MATCH('דיווח פרטני'!G3424,גיליון3!$T$13:$T$27,0),MATCH('דיווח פרטני'!C3424,גיליון3!$U$12:$X$12,0)))," ", INDEX(גיליון3!$U$13:$X$27,MATCH('דיווח פרטני'!G3424,גיליון3!$T$13:$T$27,0),MATCH('דיווח פרטני'!C3424,גיליון3!$U$12:$X$12,0)))</f>
        <v xml:space="preserve"> </v>
      </c>
      <c r="I3424" s="866"/>
      <c r="J3424" s="878"/>
      <c r="K3424" s="905"/>
    </row>
    <row r="3425" spans="1:11" ht="20" thickBot="1" x14ac:dyDescent="0.5">
      <c r="A3425" s="872"/>
      <c r="B3425" s="872"/>
      <c r="C3425" s="872"/>
      <c r="D3425" s="873"/>
      <c r="E3425" s="874"/>
      <c r="F3425" s="875"/>
      <c r="G3425" s="876"/>
      <c r="H3425" s="877" t="str">
        <f t="array" ref="H3425">IF(ISERROR(INDEX(גיליון3!$U$13:$X$27,MATCH('דיווח פרטני'!G3425,גיליון3!$T$13:$T$27,0),MATCH('דיווח פרטני'!C3425,גיליון3!$U$12:$X$12,0)))," ", INDEX(גיליון3!$U$13:$X$27,MATCH('דיווח פרטני'!G3425,גיליון3!$T$13:$T$27,0),MATCH('דיווח פרטני'!C3425,גיליון3!$U$12:$X$12,0)))</f>
        <v xml:space="preserve"> </v>
      </c>
      <c r="I3425" s="866"/>
      <c r="J3425" s="878"/>
      <c r="K3425" s="905"/>
    </row>
    <row r="3426" spans="1:11" ht="20" thickBot="1" x14ac:dyDescent="0.5">
      <c r="A3426" s="872"/>
      <c r="B3426" s="872"/>
      <c r="C3426" s="872"/>
      <c r="D3426" s="873"/>
      <c r="E3426" s="874"/>
      <c r="F3426" s="875"/>
      <c r="G3426" s="876"/>
      <c r="H3426" s="877" t="str">
        <f t="array" ref="H3426">IF(ISERROR(INDEX(גיליון3!$U$13:$X$27,MATCH('דיווח פרטני'!G3426,גיליון3!$T$13:$T$27,0),MATCH('דיווח פרטני'!C3426,גיליון3!$U$12:$X$12,0)))," ", INDEX(גיליון3!$U$13:$X$27,MATCH('דיווח פרטני'!G3426,גיליון3!$T$13:$T$27,0),MATCH('דיווח פרטני'!C3426,גיליון3!$U$12:$X$12,0)))</f>
        <v xml:space="preserve"> </v>
      </c>
      <c r="I3426" s="866"/>
      <c r="J3426" s="878"/>
      <c r="K3426" s="905"/>
    </row>
    <row r="3427" spans="1:11" ht="20" thickBot="1" x14ac:dyDescent="0.5">
      <c r="A3427" s="872"/>
      <c r="B3427" s="872"/>
      <c r="C3427" s="872"/>
      <c r="D3427" s="873"/>
      <c r="E3427" s="874"/>
      <c r="F3427" s="875"/>
      <c r="G3427" s="876"/>
      <c r="H3427" s="877" t="str">
        <f t="array" ref="H3427">IF(ISERROR(INDEX(גיליון3!$U$13:$X$27,MATCH('דיווח פרטני'!G3427,גיליון3!$T$13:$T$27,0),MATCH('דיווח פרטני'!C3427,גיליון3!$U$12:$X$12,0)))," ", INDEX(גיליון3!$U$13:$X$27,MATCH('דיווח פרטני'!G3427,גיליון3!$T$13:$T$27,0),MATCH('דיווח פרטני'!C3427,גיליון3!$U$12:$X$12,0)))</f>
        <v xml:space="preserve"> </v>
      </c>
      <c r="I3427" s="866"/>
      <c r="J3427" s="878"/>
      <c r="K3427" s="905"/>
    </row>
    <row r="3428" spans="1:11" ht="20" thickBot="1" x14ac:dyDescent="0.5">
      <c r="A3428" s="872"/>
      <c r="B3428" s="872"/>
      <c r="C3428" s="872"/>
      <c r="D3428" s="873"/>
      <c r="E3428" s="874"/>
      <c r="F3428" s="875"/>
      <c r="G3428" s="876"/>
      <c r="H3428" s="877" t="str">
        <f t="array" ref="H3428">IF(ISERROR(INDEX(גיליון3!$U$13:$X$27,MATCH('דיווח פרטני'!G3428,גיליון3!$T$13:$T$27,0),MATCH('דיווח פרטני'!C3428,גיליון3!$U$12:$X$12,0)))," ", INDEX(גיליון3!$U$13:$X$27,MATCH('דיווח פרטני'!G3428,גיליון3!$T$13:$T$27,0),MATCH('דיווח פרטני'!C3428,גיליון3!$U$12:$X$12,0)))</f>
        <v xml:space="preserve"> </v>
      </c>
      <c r="I3428" s="866"/>
      <c r="J3428" s="878"/>
      <c r="K3428" s="905"/>
    </row>
    <row r="3429" spans="1:11" ht="20" thickBot="1" x14ac:dyDescent="0.5">
      <c r="A3429" s="872"/>
      <c r="B3429" s="872"/>
      <c r="C3429" s="872"/>
      <c r="D3429" s="873"/>
      <c r="E3429" s="874"/>
      <c r="F3429" s="875"/>
      <c r="G3429" s="876"/>
      <c r="H3429" s="877" t="str">
        <f t="array" ref="H3429">IF(ISERROR(INDEX(גיליון3!$U$13:$X$27,MATCH('דיווח פרטני'!G3429,גיליון3!$T$13:$T$27,0),MATCH('דיווח פרטני'!C3429,גיליון3!$U$12:$X$12,0)))," ", INDEX(גיליון3!$U$13:$X$27,MATCH('דיווח פרטני'!G3429,גיליון3!$T$13:$T$27,0),MATCH('דיווח פרטני'!C3429,גיליון3!$U$12:$X$12,0)))</f>
        <v xml:space="preserve"> </v>
      </c>
      <c r="I3429" s="866"/>
      <c r="J3429" s="878"/>
      <c r="K3429" s="905"/>
    </row>
    <row r="3430" spans="1:11" ht="20" thickBot="1" x14ac:dyDescent="0.5">
      <c r="A3430" s="872"/>
      <c r="B3430" s="872"/>
      <c r="C3430" s="872"/>
      <c r="D3430" s="873"/>
      <c r="E3430" s="874"/>
      <c r="F3430" s="875"/>
      <c r="G3430" s="876"/>
      <c r="H3430" s="877" t="str">
        <f t="array" ref="H3430">IF(ISERROR(INDEX(גיליון3!$U$13:$X$27,MATCH('דיווח פרטני'!G3430,גיליון3!$T$13:$T$27,0),MATCH('דיווח פרטני'!C3430,גיליון3!$U$12:$X$12,0)))," ", INDEX(גיליון3!$U$13:$X$27,MATCH('דיווח פרטני'!G3430,גיליון3!$T$13:$T$27,0),MATCH('דיווח פרטני'!C3430,גיליון3!$U$12:$X$12,0)))</f>
        <v xml:space="preserve"> </v>
      </c>
      <c r="I3430" s="866"/>
      <c r="J3430" s="878"/>
      <c r="K3430" s="905"/>
    </row>
    <row r="3431" spans="1:11" ht="20" thickBot="1" x14ac:dyDescent="0.5">
      <c r="A3431" s="872"/>
      <c r="B3431" s="872"/>
      <c r="C3431" s="872"/>
      <c r="D3431" s="873"/>
      <c r="E3431" s="874"/>
      <c r="F3431" s="875"/>
      <c r="G3431" s="876"/>
      <c r="H3431" s="877" t="str">
        <f t="array" ref="H3431">IF(ISERROR(INDEX(גיליון3!$U$13:$X$27,MATCH('דיווח פרטני'!G3431,גיליון3!$T$13:$T$27,0),MATCH('דיווח פרטני'!C3431,גיליון3!$U$12:$X$12,0)))," ", INDEX(גיליון3!$U$13:$X$27,MATCH('דיווח פרטני'!G3431,גיליון3!$T$13:$T$27,0),MATCH('דיווח פרטני'!C3431,גיליון3!$U$12:$X$12,0)))</f>
        <v xml:space="preserve"> </v>
      </c>
      <c r="I3431" s="866"/>
      <c r="J3431" s="878"/>
      <c r="K3431" s="905"/>
    </row>
    <row r="3432" spans="1:11" ht="20" thickBot="1" x14ac:dyDescent="0.5">
      <c r="A3432" s="872"/>
      <c r="B3432" s="872"/>
      <c r="C3432" s="872"/>
      <c r="D3432" s="873"/>
      <c r="E3432" s="874"/>
      <c r="F3432" s="875"/>
      <c r="G3432" s="876"/>
      <c r="H3432" s="877" t="str">
        <f t="array" ref="H3432">IF(ISERROR(INDEX(גיליון3!$U$13:$X$27,MATCH('דיווח פרטני'!G3432,גיליון3!$T$13:$T$27,0),MATCH('דיווח פרטני'!C3432,גיליון3!$U$12:$X$12,0)))," ", INDEX(גיליון3!$U$13:$X$27,MATCH('דיווח פרטני'!G3432,גיליון3!$T$13:$T$27,0),MATCH('דיווח פרטני'!C3432,גיליון3!$U$12:$X$12,0)))</f>
        <v xml:space="preserve"> </v>
      </c>
      <c r="I3432" s="866"/>
      <c r="J3432" s="878"/>
      <c r="K3432" s="905"/>
    </row>
    <row r="3433" spans="1:11" ht="20" thickBot="1" x14ac:dyDescent="0.5">
      <c r="A3433" s="872"/>
      <c r="B3433" s="872"/>
      <c r="C3433" s="872"/>
      <c r="D3433" s="873"/>
      <c r="E3433" s="874"/>
      <c r="F3433" s="875"/>
      <c r="G3433" s="876"/>
      <c r="H3433" s="877" t="str">
        <f t="array" ref="H3433">IF(ISERROR(INDEX(גיליון3!$U$13:$X$27,MATCH('דיווח פרטני'!G3433,גיליון3!$T$13:$T$27,0),MATCH('דיווח פרטני'!C3433,גיליון3!$U$12:$X$12,0)))," ", INDEX(גיליון3!$U$13:$X$27,MATCH('דיווח פרטני'!G3433,גיליון3!$T$13:$T$27,0),MATCH('דיווח פרטני'!C3433,גיליון3!$U$12:$X$12,0)))</f>
        <v xml:space="preserve"> </v>
      </c>
      <c r="I3433" s="866"/>
      <c r="J3433" s="878"/>
      <c r="K3433" s="905"/>
    </row>
    <row r="3434" spans="1:11" ht="20" thickBot="1" x14ac:dyDescent="0.5">
      <c r="A3434" s="872"/>
      <c r="B3434" s="872"/>
      <c r="C3434" s="872"/>
      <c r="D3434" s="873"/>
      <c r="E3434" s="874"/>
      <c r="F3434" s="875"/>
      <c r="G3434" s="876"/>
      <c r="H3434" s="877" t="str">
        <f t="array" ref="H3434">IF(ISERROR(INDEX(גיליון3!$U$13:$X$27,MATCH('דיווח פרטני'!G3434,גיליון3!$T$13:$T$27,0),MATCH('דיווח פרטני'!C3434,גיליון3!$U$12:$X$12,0)))," ", INDEX(גיליון3!$U$13:$X$27,MATCH('דיווח פרטני'!G3434,גיליון3!$T$13:$T$27,0),MATCH('דיווח פרטני'!C3434,גיליון3!$U$12:$X$12,0)))</f>
        <v xml:space="preserve"> </v>
      </c>
      <c r="I3434" s="866"/>
      <c r="J3434" s="878"/>
      <c r="K3434" s="905"/>
    </row>
    <row r="3435" spans="1:11" ht="20" thickBot="1" x14ac:dyDescent="0.5">
      <c r="A3435" s="872"/>
      <c r="B3435" s="872"/>
      <c r="C3435" s="872"/>
      <c r="D3435" s="873"/>
      <c r="E3435" s="874"/>
      <c r="F3435" s="875"/>
      <c r="G3435" s="876"/>
      <c r="H3435" s="877" t="str">
        <f t="array" ref="H3435">IF(ISERROR(INDEX(גיליון3!$U$13:$X$27,MATCH('דיווח פרטני'!G3435,גיליון3!$T$13:$T$27,0),MATCH('דיווח פרטני'!C3435,גיליון3!$U$12:$X$12,0)))," ", INDEX(גיליון3!$U$13:$X$27,MATCH('דיווח פרטני'!G3435,גיליון3!$T$13:$T$27,0),MATCH('דיווח פרטני'!C3435,גיליון3!$U$12:$X$12,0)))</f>
        <v xml:space="preserve"> </v>
      </c>
      <c r="I3435" s="866"/>
      <c r="J3435" s="878"/>
      <c r="K3435" s="905"/>
    </row>
    <row r="3436" spans="1:11" ht="20" thickBot="1" x14ac:dyDescent="0.5">
      <c r="A3436" s="872"/>
      <c r="B3436" s="872"/>
      <c r="C3436" s="872"/>
      <c r="D3436" s="873"/>
      <c r="E3436" s="874"/>
      <c r="F3436" s="875"/>
      <c r="G3436" s="876"/>
      <c r="H3436" s="877" t="str">
        <f t="array" ref="H3436">IF(ISERROR(INDEX(גיליון3!$U$13:$X$27,MATCH('דיווח פרטני'!G3436,גיליון3!$T$13:$T$27,0),MATCH('דיווח פרטני'!C3436,גיליון3!$U$12:$X$12,0)))," ", INDEX(גיליון3!$U$13:$X$27,MATCH('דיווח פרטני'!G3436,גיליון3!$T$13:$T$27,0),MATCH('דיווח פרטני'!C3436,גיליון3!$U$12:$X$12,0)))</f>
        <v xml:space="preserve"> </v>
      </c>
      <c r="I3436" s="866"/>
      <c r="J3436" s="878"/>
      <c r="K3436" s="905"/>
    </row>
    <row r="3437" spans="1:11" ht="20" thickBot="1" x14ac:dyDescent="0.5">
      <c r="A3437" s="872"/>
      <c r="B3437" s="872"/>
      <c r="C3437" s="872"/>
      <c r="D3437" s="873"/>
      <c r="E3437" s="874"/>
      <c r="F3437" s="875"/>
      <c r="G3437" s="876"/>
      <c r="H3437" s="877" t="str">
        <f t="array" ref="H3437">IF(ISERROR(INDEX(גיליון3!$U$13:$X$27,MATCH('דיווח פרטני'!G3437,גיליון3!$T$13:$T$27,0),MATCH('דיווח פרטני'!C3437,גיליון3!$U$12:$X$12,0)))," ", INDEX(גיליון3!$U$13:$X$27,MATCH('דיווח פרטני'!G3437,גיליון3!$T$13:$T$27,0),MATCH('דיווח פרטני'!C3437,גיליון3!$U$12:$X$12,0)))</f>
        <v xml:space="preserve"> </v>
      </c>
      <c r="I3437" s="866"/>
      <c r="J3437" s="878"/>
      <c r="K3437" s="905"/>
    </row>
    <row r="3438" spans="1:11" ht="20" thickBot="1" x14ac:dyDescent="0.5">
      <c r="A3438" s="872"/>
      <c r="B3438" s="872"/>
      <c r="C3438" s="872"/>
      <c r="D3438" s="873"/>
      <c r="E3438" s="874"/>
      <c r="F3438" s="875"/>
      <c r="G3438" s="876"/>
      <c r="H3438" s="877" t="str">
        <f t="array" ref="H3438">IF(ISERROR(INDEX(גיליון3!$U$13:$X$27,MATCH('דיווח פרטני'!G3438,גיליון3!$T$13:$T$27,0),MATCH('דיווח פרטני'!C3438,גיליון3!$U$12:$X$12,0)))," ", INDEX(גיליון3!$U$13:$X$27,MATCH('דיווח פרטני'!G3438,גיליון3!$T$13:$T$27,0),MATCH('דיווח פרטני'!C3438,גיליון3!$U$12:$X$12,0)))</f>
        <v xml:space="preserve"> </v>
      </c>
      <c r="I3438" s="866"/>
      <c r="J3438" s="878"/>
      <c r="K3438" s="905"/>
    </row>
    <row r="3439" spans="1:11" ht="20" thickBot="1" x14ac:dyDescent="0.5">
      <c r="A3439" s="872"/>
      <c r="B3439" s="872"/>
      <c r="C3439" s="872"/>
      <c r="D3439" s="873"/>
      <c r="E3439" s="874"/>
      <c r="F3439" s="875"/>
      <c r="G3439" s="876"/>
      <c r="H3439" s="877" t="str">
        <f t="array" ref="H3439">IF(ISERROR(INDEX(גיליון3!$U$13:$X$27,MATCH('דיווח פרטני'!G3439,גיליון3!$T$13:$T$27,0),MATCH('דיווח פרטני'!C3439,גיליון3!$U$12:$X$12,0)))," ", INDEX(גיליון3!$U$13:$X$27,MATCH('דיווח פרטני'!G3439,גיליון3!$T$13:$T$27,0),MATCH('דיווח פרטני'!C3439,גיליון3!$U$12:$X$12,0)))</f>
        <v xml:space="preserve"> </v>
      </c>
      <c r="I3439" s="866"/>
      <c r="J3439" s="878"/>
      <c r="K3439" s="905"/>
    </row>
    <row r="3440" spans="1:11" ht="20" thickBot="1" x14ac:dyDescent="0.5">
      <c r="A3440" s="872"/>
      <c r="B3440" s="872"/>
      <c r="C3440" s="872"/>
      <c r="D3440" s="873"/>
      <c r="E3440" s="874"/>
      <c r="F3440" s="875"/>
      <c r="G3440" s="876"/>
      <c r="H3440" s="877" t="str">
        <f t="array" ref="H3440">IF(ISERROR(INDEX(גיליון3!$U$13:$X$27,MATCH('דיווח פרטני'!G3440,גיליון3!$T$13:$T$27,0),MATCH('דיווח פרטני'!C3440,גיליון3!$U$12:$X$12,0)))," ", INDEX(גיליון3!$U$13:$X$27,MATCH('דיווח פרטני'!G3440,גיליון3!$T$13:$T$27,0),MATCH('דיווח פרטני'!C3440,גיליון3!$U$12:$X$12,0)))</f>
        <v xml:space="preserve"> </v>
      </c>
      <c r="I3440" s="866"/>
      <c r="J3440" s="878"/>
      <c r="K3440" s="905"/>
    </row>
    <row r="3441" spans="1:11" ht="20" thickBot="1" x14ac:dyDescent="0.5">
      <c r="A3441" s="872"/>
      <c r="B3441" s="872"/>
      <c r="C3441" s="872"/>
      <c r="D3441" s="873"/>
      <c r="E3441" s="874"/>
      <c r="F3441" s="875"/>
      <c r="G3441" s="876"/>
      <c r="H3441" s="877" t="str">
        <f t="array" ref="H3441">IF(ISERROR(INDEX(גיליון3!$U$13:$X$27,MATCH('דיווח פרטני'!G3441,גיליון3!$T$13:$T$27,0),MATCH('דיווח פרטני'!C3441,גיליון3!$U$12:$X$12,0)))," ", INDEX(גיליון3!$U$13:$X$27,MATCH('דיווח פרטני'!G3441,גיליון3!$T$13:$T$27,0),MATCH('דיווח פרטני'!C3441,גיליון3!$U$12:$X$12,0)))</f>
        <v xml:space="preserve"> </v>
      </c>
      <c r="I3441" s="866"/>
      <c r="J3441" s="878"/>
      <c r="K3441" s="905"/>
    </row>
    <row r="3442" spans="1:11" ht="20" thickBot="1" x14ac:dyDescent="0.5">
      <c r="A3442" s="872"/>
      <c r="B3442" s="872"/>
      <c r="C3442" s="872"/>
      <c r="D3442" s="873"/>
      <c r="E3442" s="874"/>
      <c r="F3442" s="875"/>
      <c r="G3442" s="876"/>
      <c r="H3442" s="877" t="str">
        <f t="array" ref="H3442">IF(ISERROR(INDEX(גיליון3!$U$13:$X$27,MATCH('דיווח פרטני'!G3442,גיליון3!$T$13:$T$27,0),MATCH('דיווח פרטני'!C3442,גיליון3!$U$12:$X$12,0)))," ", INDEX(גיליון3!$U$13:$X$27,MATCH('דיווח פרטני'!G3442,גיליון3!$T$13:$T$27,0),MATCH('דיווח פרטני'!C3442,גיליון3!$U$12:$X$12,0)))</f>
        <v xml:space="preserve"> </v>
      </c>
      <c r="I3442" s="866"/>
      <c r="J3442" s="878"/>
      <c r="K3442" s="905"/>
    </row>
    <row r="3443" spans="1:11" ht="20" thickBot="1" x14ac:dyDescent="0.5">
      <c r="A3443" s="872"/>
      <c r="B3443" s="872"/>
      <c r="C3443" s="872"/>
      <c r="D3443" s="873"/>
      <c r="E3443" s="874"/>
      <c r="F3443" s="875"/>
      <c r="G3443" s="876"/>
      <c r="H3443" s="877" t="str">
        <f t="array" ref="H3443">IF(ISERROR(INDEX(גיליון3!$U$13:$X$27,MATCH('דיווח פרטני'!G3443,גיליון3!$T$13:$T$27,0),MATCH('דיווח פרטני'!C3443,גיליון3!$U$12:$X$12,0)))," ", INDEX(גיליון3!$U$13:$X$27,MATCH('דיווח פרטני'!G3443,גיליון3!$T$13:$T$27,0),MATCH('דיווח פרטני'!C3443,גיליון3!$U$12:$X$12,0)))</f>
        <v xml:space="preserve"> </v>
      </c>
      <c r="I3443" s="866"/>
      <c r="J3443" s="878"/>
      <c r="K3443" s="905"/>
    </row>
    <row r="3444" spans="1:11" ht="20" thickBot="1" x14ac:dyDescent="0.5">
      <c r="A3444" s="872"/>
      <c r="B3444" s="872"/>
      <c r="C3444" s="872"/>
      <c r="D3444" s="873"/>
      <c r="E3444" s="874"/>
      <c r="F3444" s="875"/>
      <c r="G3444" s="876"/>
      <c r="H3444" s="877" t="str">
        <f t="array" ref="H3444">IF(ISERROR(INDEX(גיליון3!$U$13:$X$27,MATCH('דיווח פרטני'!G3444,גיליון3!$T$13:$T$27,0),MATCH('דיווח פרטני'!C3444,גיליון3!$U$12:$X$12,0)))," ", INDEX(גיליון3!$U$13:$X$27,MATCH('דיווח פרטני'!G3444,גיליון3!$T$13:$T$27,0),MATCH('דיווח פרטני'!C3444,גיליון3!$U$12:$X$12,0)))</f>
        <v xml:space="preserve"> </v>
      </c>
      <c r="I3444" s="866"/>
      <c r="J3444" s="878"/>
      <c r="K3444" s="905"/>
    </row>
    <row r="3445" spans="1:11" ht="20" thickBot="1" x14ac:dyDescent="0.5">
      <c r="A3445" s="872"/>
      <c r="B3445" s="872"/>
      <c r="C3445" s="872"/>
      <c r="D3445" s="873"/>
      <c r="E3445" s="874"/>
      <c r="F3445" s="875"/>
      <c r="G3445" s="876"/>
      <c r="H3445" s="877" t="str">
        <f t="array" ref="H3445">IF(ISERROR(INDEX(גיליון3!$U$13:$X$27,MATCH('דיווח פרטני'!G3445,גיליון3!$T$13:$T$27,0),MATCH('דיווח פרטני'!C3445,גיליון3!$U$12:$X$12,0)))," ", INDEX(גיליון3!$U$13:$X$27,MATCH('דיווח פרטני'!G3445,גיליון3!$T$13:$T$27,0),MATCH('דיווח פרטני'!C3445,גיליון3!$U$12:$X$12,0)))</f>
        <v xml:space="preserve"> </v>
      </c>
      <c r="I3445" s="866"/>
      <c r="J3445" s="878"/>
      <c r="K3445" s="905"/>
    </row>
    <row r="3446" spans="1:11" ht="20" thickBot="1" x14ac:dyDescent="0.5">
      <c r="A3446" s="872"/>
      <c r="B3446" s="872"/>
      <c r="C3446" s="872"/>
      <c r="D3446" s="873"/>
      <c r="E3446" s="874"/>
      <c r="F3446" s="875"/>
      <c r="G3446" s="876"/>
      <c r="H3446" s="877" t="str">
        <f t="array" ref="H3446">IF(ISERROR(INDEX(גיליון3!$U$13:$X$27,MATCH('דיווח פרטני'!G3446,גיליון3!$T$13:$T$27,0),MATCH('דיווח פרטני'!C3446,גיליון3!$U$12:$X$12,0)))," ", INDEX(גיליון3!$U$13:$X$27,MATCH('דיווח פרטני'!G3446,גיליון3!$T$13:$T$27,0),MATCH('דיווח פרטני'!C3446,גיליון3!$U$12:$X$12,0)))</f>
        <v xml:space="preserve"> </v>
      </c>
      <c r="I3446" s="866"/>
      <c r="J3446" s="878"/>
      <c r="K3446" s="905"/>
    </row>
    <row r="3447" spans="1:11" ht="20" thickBot="1" x14ac:dyDescent="0.5">
      <c r="A3447" s="872"/>
      <c r="B3447" s="872"/>
      <c r="C3447" s="872"/>
      <c r="D3447" s="873"/>
      <c r="E3447" s="874"/>
      <c r="F3447" s="875"/>
      <c r="G3447" s="876"/>
      <c r="H3447" s="877" t="str">
        <f t="array" ref="H3447">IF(ISERROR(INDEX(גיליון3!$U$13:$X$27,MATCH('דיווח פרטני'!G3447,גיליון3!$T$13:$T$27,0),MATCH('דיווח פרטני'!C3447,גיליון3!$U$12:$X$12,0)))," ", INDEX(גיליון3!$U$13:$X$27,MATCH('דיווח פרטני'!G3447,גיליון3!$T$13:$T$27,0),MATCH('דיווח פרטני'!C3447,גיליון3!$U$12:$X$12,0)))</f>
        <v xml:space="preserve"> </v>
      </c>
      <c r="I3447" s="866"/>
      <c r="J3447" s="878"/>
      <c r="K3447" s="905"/>
    </row>
    <row r="3448" spans="1:11" ht="20" thickBot="1" x14ac:dyDescent="0.5">
      <c r="A3448" s="872"/>
      <c r="B3448" s="872"/>
      <c r="C3448" s="872"/>
      <c r="D3448" s="873"/>
      <c r="E3448" s="874"/>
      <c r="F3448" s="875"/>
      <c r="G3448" s="876"/>
      <c r="H3448" s="877" t="str">
        <f t="array" ref="H3448">IF(ISERROR(INDEX(גיליון3!$U$13:$X$27,MATCH('דיווח פרטני'!G3448,גיליון3!$T$13:$T$27,0),MATCH('דיווח פרטני'!C3448,גיליון3!$U$12:$X$12,0)))," ", INDEX(גיליון3!$U$13:$X$27,MATCH('דיווח פרטני'!G3448,גיליון3!$T$13:$T$27,0),MATCH('דיווח פרטני'!C3448,גיליון3!$U$12:$X$12,0)))</f>
        <v xml:space="preserve"> </v>
      </c>
      <c r="I3448" s="866"/>
      <c r="J3448" s="878"/>
      <c r="K3448" s="905"/>
    </row>
    <row r="3449" spans="1:11" ht="20" thickBot="1" x14ac:dyDescent="0.5">
      <c r="A3449" s="872"/>
      <c r="B3449" s="872"/>
      <c r="C3449" s="872"/>
      <c r="D3449" s="873"/>
      <c r="E3449" s="874"/>
      <c r="F3449" s="875"/>
      <c r="G3449" s="876"/>
      <c r="H3449" s="877" t="str">
        <f t="array" ref="H3449">IF(ISERROR(INDEX(גיליון3!$U$13:$X$27,MATCH('דיווח פרטני'!G3449,גיליון3!$T$13:$T$27,0),MATCH('דיווח פרטני'!C3449,גיליון3!$U$12:$X$12,0)))," ", INDEX(גיליון3!$U$13:$X$27,MATCH('דיווח פרטני'!G3449,גיליון3!$T$13:$T$27,0),MATCH('דיווח פרטני'!C3449,גיליון3!$U$12:$X$12,0)))</f>
        <v xml:space="preserve"> </v>
      </c>
      <c r="I3449" s="866"/>
      <c r="J3449" s="878"/>
      <c r="K3449" s="905"/>
    </row>
    <row r="3450" spans="1:11" ht="20" thickBot="1" x14ac:dyDescent="0.5">
      <c r="A3450" s="872"/>
      <c r="B3450" s="872"/>
      <c r="C3450" s="872"/>
      <c r="D3450" s="873"/>
      <c r="E3450" s="874"/>
      <c r="F3450" s="875"/>
      <c r="G3450" s="876"/>
      <c r="H3450" s="877" t="str">
        <f t="array" ref="H3450">IF(ISERROR(INDEX(גיליון3!$U$13:$X$27,MATCH('דיווח פרטני'!G3450,גיליון3!$T$13:$T$27,0),MATCH('דיווח פרטני'!C3450,גיליון3!$U$12:$X$12,0)))," ", INDEX(גיליון3!$U$13:$X$27,MATCH('דיווח פרטני'!G3450,גיליון3!$T$13:$T$27,0),MATCH('דיווח פרטני'!C3450,גיליון3!$U$12:$X$12,0)))</f>
        <v xml:space="preserve"> </v>
      </c>
      <c r="I3450" s="866"/>
      <c r="J3450" s="878"/>
      <c r="K3450" s="905"/>
    </row>
    <row r="3451" spans="1:11" ht="20" thickBot="1" x14ac:dyDescent="0.5">
      <c r="A3451" s="872"/>
      <c r="B3451" s="872"/>
      <c r="C3451" s="872"/>
      <c r="D3451" s="873"/>
      <c r="E3451" s="874"/>
      <c r="F3451" s="875"/>
      <c r="G3451" s="876"/>
      <c r="H3451" s="877" t="str">
        <f t="array" ref="H3451">IF(ISERROR(INDEX(גיליון3!$U$13:$X$27,MATCH('דיווח פרטני'!G3451,גיליון3!$T$13:$T$27,0),MATCH('דיווח פרטני'!C3451,גיליון3!$U$12:$X$12,0)))," ", INDEX(גיליון3!$U$13:$X$27,MATCH('דיווח פרטני'!G3451,גיליון3!$T$13:$T$27,0),MATCH('דיווח פרטני'!C3451,גיליון3!$U$12:$X$12,0)))</f>
        <v xml:space="preserve"> </v>
      </c>
      <c r="I3451" s="866"/>
      <c r="J3451" s="878"/>
      <c r="K3451" s="905"/>
    </row>
    <row r="3452" spans="1:11" ht="20" thickBot="1" x14ac:dyDescent="0.5">
      <c r="A3452" s="872"/>
      <c r="B3452" s="872"/>
      <c r="C3452" s="872"/>
      <c r="D3452" s="873"/>
      <c r="E3452" s="874"/>
      <c r="F3452" s="875"/>
      <c r="G3452" s="876"/>
      <c r="H3452" s="877" t="str">
        <f t="array" ref="H3452">IF(ISERROR(INDEX(גיליון3!$U$13:$X$27,MATCH('דיווח פרטני'!G3452,גיליון3!$T$13:$T$27,0),MATCH('דיווח פרטני'!C3452,גיליון3!$U$12:$X$12,0)))," ", INDEX(גיליון3!$U$13:$X$27,MATCH('דיווח פרטני'!G3452,גיליון3!$T$13:$T$27,0),MATCH('דיווח פרטני'!C3452,גיליון3!$U$12:$X$12,0)))</f>
        <v xml:space="preserve"> </v>
      </c>
      <c r="I3452" s="866"/>
      <c r="J3452" s="878"/>
      <c r="K3452" s="905"/>
    </row>
    <row r="3453" spans="1:11" ht="20" thickBot="1" x14ac:dyDescent="0.5">
      <c r="A3453" s="872"/>
      <c r="B3453" s="872"/>
      <c r="C3453" s="872"/>
      <c r="D3453" s="873"/>
      <c r="E3453" s="874"/>
      <c r="F3453" s="875"/>
      <c r="G3453" s="876"/>
      <c r="H3453" s="877" t="str">
        <f t="array" ref="H3453">IF(ISERROR(INDEX(גיליון3!$U$13:$X$27,MATCH('דיווח פרטני'!G3453,גיליון3!$T$13:$T$27,0),MATCH('דיווח פרטני'!C3453,גיליון3!$U$12:$X$12,0)))," ", INDEX(גיליון3!$U$13:$X$27,MATCH('דיווח פרטני'!G3453,גיליון3!$T$13:$T$27,0),MATCH('דיווח פרטני'!C3453,גיליון3!$U$12:$X$12,0)))</f>
        <v xml:space="preserve"> </v>
      </c>
      <c r="I3453" s="866"/>
      <c r="J3453" s="878"/>
      <c r="K3453" s="905"/>
    </row>
    <row r="3454" spans="1:11" ht="20" thickBot="1" x14ac:dyDescent="0.5">
      <c r="A3454" s="872"/>
      <c r="B3454" s="872"/>
      <c r="C3454" s="872"/>
      <c r="D3454" s="873"/>
      <c r="E3454" s="874"/>
      <c r="F3454" s="875"/>
      <c r="G3454" s="876"/>
      <c r="H3454" s="877" t="str">
        <f t="array" ref="H3454">IF(ISERROR(INDEX(גיליון3!$U$13:$X$27,MATCH('דיווח פרטני'!G3454,גיליון3!$T$13:$T$27,0),MATCH('דיווח פרטני'!C3454,גיליון3!$U$12:$X$12,0)))," ", INDEX(גיליון3!$U$13:$X$27,MATCH('דיווח פרטני'!G3454,גיליון3!$T$13:$T$27,0),MATCH('דיווח פרטני'!C3454,גיליון3!$U$12:$X$12,0)))</f>
        <v xml:space="preserve"> </v>
      </c>
      <c r="I3454" s="866"/>
      <c r="J3454" s="878"/>
      <c r="K3454" s="905"/>
    </row>
    <row r="3455" spans="1:11" ht="20" thickBot="1" x14ac:dyDescent="0.5">
      <c r="A3455" s="872"/>
      <c r="B3455" s="872"/>
      <c r="C3455" s="872"/>
      <c r="D3455" s="873"/>
      <c r="E3455" s="874"/>
      <c r="F3455" s="875"/>
      <c r="G3455" s="876"/>
      <c r="H3455" s="877" t="str">
        <f t="array" ref="H3455">IF(ISERROR(INDEX(גיליון3!$U$13:$X$27,MATCH('דיווח פרטני'!G3455,גיליון3!$T$13:$T$27,0),MATCH('דיווח פרטני'!C3455,גיליון3!$U$12:$X$12,0)))," ", INDEX(גיליון3!$U$13:$X$27,MATCH('דיווח פרטני'!G3455,גיליון3!$T$13:$T$27,0),MATCH('דיווח פרטני'!C3455,גיליון3!$U$12:$X$12,0)))</f>
        <v xml:space="preserve"> </v>
      </c>
      <c r="I3455" s="866"/>
      <c r="J3455" s="878"/>
      <c r="K3455" s="905"/>
    </row>
    <row r="3456" spans="1:11" ht="20" thickBot="1" x14ac:dyDescent="0.5">
      <c r="A3456" s="872"/>
      <c r="B3456" s="872"/>
      <c r="C3456" s="872"/>
      <c r="D3456" s="873"/>
      <c r="E3456" s="874"/>
      <c r="F3456" s="875"/>
      <c r="G3456" s="876"/>
      <c r="H3456" s="877" t="str">
        <f t="array" ref="H3456">IF(ISERROR(INDEX(גיליון3!$U$13:$X$27,MATCH('דיווח פרטני'!G3456,גיליון3!$T$13:$T$27,0),MATCH('דיווח פרטני'!C3456,גיליון3!$U$12:$X$12,0)))," ", INDEX(גיליון3!$U$13:$X$27,MATCH('דיווח פרטני'!G3456,גיליון3!$T$13:$T$27,0),MATCH('דיווח פרטני'!C3456,גיליון3!$U$12:$X$12,0)))</f>
        <v xml:space="preserve"> </v>
      </c>
      <c r="I3456" s="866"/>
      <c r="J3456" s="878"/>
      <c r="K3456" s="905"/>
    </row>
    <row r="3457" spans="1:11" ht="20" thickBot="1" x14ac:dyDescent="0.5">
      <c r="A3457" s="872"/>
      <c r="B3457" s="872"/>
      <c r="C3457" s="872"/>
      <c r="D3457" s="873"/>
      <c r="E3457" s="874"/>
      <c r="F3457" s="875"/>
      <c r="G3457" s="876"/>
      <c r="H3457" s="877" t="str">
        <f t="array" ref="H3457">IF(ISERROR(INDEX(גיליון3!$U$13:$X$27,MATCH('דיווח פרטני'!G3457,גיליון3!$T$13:$T$27,0),MATCH('דיווח פרטני'!C3457,גיליון3!$U$12:$X$12,0)))," ", INDEX(גיליון3!$U$13:$X$27,MATCH('דיווח פרטני'!G3457,גיליון3!$T$13:$T$27,0),MATCH('דיווח פרטני'!C3457,גיליון3!$U$12:$X$12,0)))</f>
        <v xml:space="preserve"> </v>
      </c>
      <c r="I3457" s="866"/>
      <c r="J3457" s="878"/>
      <c r="K3457" s="905"/>
    </row>
    <row r="3458" spans="1:11" ht="20" thickBot="1" x14ac:dyDescent="0.5">
      <c r="A3458" s="872"/>
      <c r="B3458" s="872"/>
      <c r="C3458" s="872"/>
      <c r="D3458" s="873"/>
      <c r="E3458" s="874"/>
      <c r="F3458" s="875"/>
      <c r="G3458" s="876"/>
      <c r="H3458" s="877" t="str">
        <f t="array" ref="H3458">IF(ISERROR(INDEX(גיליון3!$U$13:$X$27,MATCH('דיווח פרטני'!G3458,גיליון3!$T$13:$T$27,0),MATCH('דיווח פרטני'!C3458,גיליון3!$U$12:$X$12,0)))," ", INDEX(גיליון3!$U$13:$X$27,MATCH('דיווח פרטני'!G3458,גיליון3!$T$13:$T$27,0),MATCH('דיווח פרטני'!C3458,גיליון3!$U$12:$X$12,0)))</f>
        <v xml:space="preserve"> </v>
      </c>
      <c r="I3458" s="866"/>
      <c r="J3458" s="878"/>
      <c r="K3458" s="905"/>
    </row>
    <row r="3459" spans="1:11" ht="20" thickBot="1" x14ac:dyDescent="0.5">
      <c r="A3459" s="872"/>
      <c r="B3459" s="872"/>
      <c r="C3459" s="872"/>
      <c r="D3459" s="873"/>
      <c r="E3459" s="874"/>
      <c r="F3459" s="875"/>
      <c r="G3459" s="876"/>
      <c r="H3459" s="877" t="str">
        <f t="array" ref="H3459">IF(ISERROR(INDEX(גיליון3!$U$13:$X$27,MATCH('דיווח פרטני'!G3459,גיליון3!$T$13:$T$27,0),MATCH('דיווח פרטני'!C3459,גיליון3!$U$12:$X$12,0)))," ", INDEX(גיליון3!$U$13:$X$27,MATCH('דיווח פרטני'!G3459,גיליון3!$T$13:$T$27,0),MATCH('דיווח פרטני'!C3459,גיליון3!$U$12:$X$12,0)))</f>
        <v xml:space="preserve"> </v>
      </c>
      <c r="I3459" s="866"/>
      <c r="J3459" s="878"/>
      <c r="K3459" s="905"/>
    </row>
    <row r="3460" spans="1:11" ht="20" thickBot="1" x14ac:dyDescent="0.5">
      <c r="A3460" s="872"/>
      <c r="B3460" s="872"/>
      <c r="C3460" s="872"/>
      <c r="D3460" s="873"/>
      <c r="E3460" s="874"/>
      <c r="F3460" s="875"/>
      <c r="G3460" s="876"/>
      <c r="H3460" s="877" t="str">
        <f t="array" ref="H3460">IF(ISERROR(INDEX(גיליון3!$U$13:$X$27,MATCH('דיווח פרטני'!G3460,גיליון3!$T$13:$T$27,0),MATCH('דיווח פרטני'!C3460,גיליון3!$U$12:$X$12,0)))," ", INDEX(גיליון3!$U$13:$X$27,MATCH('דיווח פרטני'!G3460,גיליון3!$T$13:$T$27,0),MATCH('דיווח פרטני'!C3460,גיליון3!$U$12:$X$12,0)))</f>
        <v xml:space="preserve"> </v>
      </c>
      <c r="I3460" s="866"/>
      <c r="J3460" s="878"/>
      <c r="K3460" s="905"/>
    </row>
    <row r="3461" spans="1:11" ht="20" thickBot="1" x14ac:dyDescent="0.5">
      <c r="A3461" s="872"/>
      <c r="B3461" s="872"/>
      <c r="C3461" s="872"/>
      <c r="D3461" s="873"/>
      <c r="E3461" s="874"/>
      <c r="F3461" s="875"/>
      <c r="G3461" s="876"/>
      <c r="H3461" s="877" t="str">
        <f t="array" ref="H3461">IF(ISERROR(INDEX(גיליון3!$U$13:$X$27,MATCH('דיווח פרטני'!G3461,גיליון3!$T$13:$T$27,0),MATCH('דיווח פרטני'!C3461,גיליון3!$U$12:$X$12,0)))," ", INDEX(גיליון3!$U$13:$X$27,MATCH('דיווח פרטני'!G3461,גיליון3!$T$13:$T$27,0),MATCH('דיווח פרטני'!C3461,גיליון3!$U$12:$X$12,0)))</f>
        <v xml:space="preserve"> </v>
      </c>
      <c r="I3461" s="866"/>
      <c r="J3461" s="878"/>
      <c r="K3461" s="905"/>
    </row>
    <row r="3462" spans="1:11" ht="20" thickBot="1" x14ac:dyDescent="0.5">
      <c r="A3462" s="872"/>
      <c r="B3462" s="872"/>
      <c r="C3462" s="872"/>
      <c r="D3462" s="873"/>
      <c r="E3462" s="874"/>
      <c r="F3462" s="875"/>
      <c r="G3462" s="876"/>
      <c r="H3462" s="877" t="str">
        <f t="array" ref="H3462">IF(ISERROR(INDEX(גיליון3!$U$13:$X$27,MATCH('דיווח פרטני'!G3462,גיליון3!$T$13:$T$27,0),MATCH('דיווח פרטני'!C3462,גיליון3!$U$12:$X$12,0)))," ", INDEX(גיליון3!$U$13:$X$27,MATCH('דיווח פרטני'!G3462,גיליון3!$T$13:$T$27,0),MATCH('דיווח פרטני'!C3462,גיליון3!$U$12:$X$12,0)))</f>
        <v xml:space="preserve"> </v>
      </c>
      <c r="I3462" s="866"/>
      <c r="J3462" s="878"/>
      <c r="K3462" s="905"/>
    </row>
    <row r="3463" spans="1:11" ht="20" thickBot="1" x14ac:dyDescent="0.5">
      <c r="A3463" s="872"/>
      <c r="B3463" s="872"/>
      <c r="C3463" s="872"/>
      <c r="D3463" s="873"/>
      <c r="E3463" s="874"/>
      <c r="F3463" s="875"/>
      <c r="G3463" s="876"/>
      <c r="H3463" s="877" t="str">
        <f t="array" ref="H3463">IF(ISERROR(INDEX(גיליון3!$U$13:$X$27,MATCH('דיווח פרטני'!G3463,גיליון3!$T$13:$T$27,0),MATCH('דיווח פרטני'!C3463,גיליון3!$U$12:$X$12,0)))," ", INDEX(גיליון3!$U$13:$X$27,MATCH('דיווח פרטני'!G3463,גיליון3!$T$13:$T$27,0),MATCH('דיווח פרטני'!C3463,גיליון3!$U$12:$X$12,0)))</f>
        <v xml:space="preserve"> </v>
      </c>
      <c r="I3463" s="866"/>
      <c r="J3463" s="878"/>
      <c r="K3463" s="905"/>
    </row>
    <row r="3464" spans="1:11" ht="20" thickBot="1" x14ac:dyDescent="0.5">
      <c r="A3464" s="872"/>
      <c r="B3464" s="872"/>
      <c r="C3464" s="872"/>
      <c r="D3464" s="873"/>
      <c r="E3464" s="874"/>
      <c r="F3464" s="875"/>
      <c r="G3464" s="876"/>
      <c r="H3464" s="877" t="str">
        <f t="array" ref="H3464">IF(ISERROR(INDEX(גיליון3!$U$13:$X$27,MATCH('דיווח פרטני'!G3464,גיליון3!$T$13:$T$27,0),MATCH('דיווח פרטני'!C3464,גיליון3!$U$12:$X$12,0)))," ", INDEX(גיליון3!$U$13:$X$27,MATCH('דיווח פרטני'!G3464,גיליון3!$T$13:$T$27,0),MATCH('דיווח פרטני'!C3464,גיליון3!$U$12:$X$12,0)))</f>
        <v xml:space="preserve"> </v>
      </c>
      <c r="I3464" s="866"/>
      <c r="J3464" s="878"/>
      <c r="K3464" s="905"/>
    </row>
    <row r="3465" spans="1:11" ht="20" thickBot="1" x14ac:dyDescent="0.5">
      <c r="A3465" s="872"/>
      <c r="B3465" s="872"/>
      <c r="C3465" s="872"/>
      <c r="D3465" s="873"/>
      <c r="E3465" s="874"/>
      <c r="F3465" s="875"/>
      <c r="G3465" s="876"/>
      <c r="H3465" s="877" t="str">
        <f t="array" ref="H3465">IF(ISERROR(INDEX(גיליון3!$U$13:$X$27,MATCH('דיווח פרטני'!G3465,גיליון3!$T$13:$T$27,0),MATCH('דיווח פרטני'!C3465,גיליון3!$U$12:$X$12,0)))," ", INDEX(גיליון3!$U$13:$X$27,MATCH('דיווח פרטני'!G3465,גיליון3!$T$13:$T$27,0),MATCH('דיווח פרטני'!C3465,גיליון3!$U$12:$X$12,0)))</f>
        <v xml:space="preserve"> </v>
      </c>
      <c r="I3465" s="866"/>
      <c r="J3465" s="878"/>
      <c r="K3465" s="905"/>
    </row>
    <row r="3466" spans="1:11" ht="20" thickBot="1" x14ac:dyDescent="0.5">
      <c r="A3466" s="872"/>
      <c r="B3466" s="872"/>
      <c r="C3466" s="872"/>
      <c r="D3466" s="873"/>
      <c r="E3466" s="874"/>
      <c r="F3466" s="875"/>
      <c r="G3466" s="876"/>
      <c r="H3466" s="877" t="str">
        <f t="array" ref="H3466">IF(ISERROR(INDEX(גיליון3!$U$13:$X$27,MATCH('דיווח פרטני'!G3466,גיליון3!$T$13:$T$27,0),MATCH('דיווח פרטני'!C3466,גיליון3!$U$12:$X$12,0)))," ", INDEX(גיליון3!$U$13:$X$27,MATCH('דיווח פרטני'!G3466,גיליון3!$T$13:$T$27,0),MATCH('דיווח פרטני'!C3466,גיליון3!$U$12:$X$12,0)))</f>
        <v xml:space="preserve"> </v>
      </c>
      <c r="I3466" s="866"/>
      <c r="J3466" s="878"/>
      <c r="K3466" s="905"/>
    </row>
    <row r="3467" spans="1:11" ht="20" thickBot="1" x14ac:dyDescent="0.5">
      <c r="A3467" s="872"/>
      <c r="B3467" s="872"/>
      <c r="C3467" s="872"/>
      <c r="D3467" s="873"/>
      <c r="E3467" s="874"/>
      <c r="F3467" s="875"/>
      <c r="G3467" s="876"/>
      <c r="H3467" s="877" t="str">
        <f t="array" ref="H3467">IF(ISERROR(INDEX(גיליון3!$U$13:$X$27,MATCH('דיווח פרטני'!G3467,גיליון3!$T$13:$T$27,0),MATCH('דיווח פרטני'!C3467,גיליון3!$U$12:$X$12,0)))," ", INDEX(גיליון3!$U$13:$X$27,MATCH('דיווח פרטני'!G3467,גיליון3!$T$13:$T$27,0),MATCH('דיווח פרטני'!C3467,גיליון3!$U$12:$X$12,0)))</f>
        <v xml:space="preserve"> </v>
      </c>
      <c r="I3467" s="866"/>
      <c r="J3467" s="878"/>
      <c r="K3467" s="905"/>
    </row>
    <row r="3468" spans="1:11" ht="20" thickBot="1" x14ac:dyDescent="0.5">
      <c r="A3468" s="872"/>
      <c r="B3468" s="872"/>
      <c r="C3468" s="872"/>
      <c r="D3468" s="873"/>
      <c r="E3468" s="874"/>
      <c r="F3468" s="875"/>
      <c r="G3468" s="876"/>
      <c r="H3468" s="877" t="str">
        <f t="array" ref="H3468">IF(ISERROR(INDEX(גיליון3!$U$13:$X$27,MATCH('דיווח פרטני'!G3468,גיליון3!$T$13:$T$27,0),MATCH('דיווח פרטני'!C3468,גיליון3!$U$12:$X$12,0)))," ", INDEX(גיליון3!$U$13:$X$27,MATCH('דיווח פרטני'!G3468,גיליון3!$T$13:$T$27,0),MATCH('דיווח פרטני'!C3468,גיליון3!$U$12:$X$12,0)))</f>
        <v xml:space="preserve"> </v>
      </c>
      <c r="I3468" s="866"/>
      <c r="J3468" s="878"/>
      <c r="K3468" s="905"/>
    </row>
    <row r="3469" spans="1:11" ht="20" thickBot="1" x14ac:dyDescent="0.5">
      <c r="A3469" s="872"/>
      <c r="B3469" s="872"/>
      <c r="C3469" s="872"/>
      <c r="D3469" s="873"/>
      <c r="E3469" s="874"/>
      <c r="F3469" s="875"/>
      <c r="G3469" s="876"/>
      <c r="H3469" s="877" t="str">
        <f t="array" ref="H3469">IF(ISERROR(INDEX(גיליון3!$U$13:$X$27,MATCH('דיווח פרטני'!G3469,גיליון3!$T$13:$T$27,0),MATCH('דיווח פרטני'!C3469,גיליון3!$U$12:$X$12,0)))," ", INDEX(גיליון3!$U$13:$X$27,MATCH('דיווח פרטני'!G3469,גיליון3!$T$13:$T$27,0),MATCH('דיווח פרטני'!C3469,גיליון3!$U$12:$X$12,0)))</f>
        <v xml:space="preserve"> </v>
      </c>
      <c r="I3469" s="866"/>
      <c r="J3469" s="878"/>
      <c r="K3469" s="905"/>
    </row>
    <row r="3470" spans="1:11" ht="20" thickBot="1" x14ac:dyDescent="0.5">
      <c r="A3470" s="872"/>
      <c r="B3470" s="872"/>
      <c r="C3470" s="872"/>
      <c r="D3470" s="873"/>
      <c r="E3470" s="874"/>
      <c r="F3470" s="875"/>
      <c r="G3470" s="876"/>
      <c r="H3470" s="877" t="str">
        <f t="array" ref="H3470">IF(ISERROR(INDEX(גיליון3!$U$13:$X$27,MATCH('דיווח פרטני'!G3470,גיליון3!$T$13:$T$27,0),MATCH('דיווח פרטני'!C3470,גיליון3!$U$12:$X$12,0)))," ", INDEX(גיליון3!$U$13:$X$27,MATCH('דיווח פרטני'!G3470,גיליון3!$T$13:$T$27,0),MATCH('דיווח פרטני'!C3470,גיליון3!$U$12:$X$12,0)))</f>
        <v xml:space="preserve"> </v>
      </c>
      <c r="I3470" s="866"/>
      <c r="J3470" s="878"/>
      <c r="K3470" s="905"/>
    </row>
    <row r="3471" spans="1:11" ht="20" thickBot="1" x14ac:dyDescent="0.5">
      <c r="A3471" s="872"/>
      <c r="B3471" s="872"/>
      <c r="C3471" s="872"/>
      <c r="D3471" s="873"/>
      <c r="E3471" s="874"/>
      <c r="F3471" s="875"/>
      <c r="G3471" s="876"/>
      <c r="H3471" s="877" t="str">
        <f t="array" ref="H3471">IF(ISERROR(INDEX(גיליון3!$U$13:$X$27,MATCH('דיווח פרטני'!G3471,גיליון3!$T$13:$T$27,0),MATCH('דיווח פרטני'!C3471,גיליון3!$U$12:$X$12,0)))," ", INDEX(גיליון3!$U$13:$X$27,MATCH('דיווח פרטני'!G3471,גיליון3!$T$13:$T$27,0),MATCH('דיווח פרטני'!C3471,גיליון3!$U$12:$X$12,0)))</f>
        <v xml:space="preserve"> </v>
      </c>
      <c r="I3471" s="866"/>
      <c r="J3471" s="878"/>
      <c r="K3471" s="905"/>
    </row>
    <row r="3472" spans="1:11" ht="20" thickBot="1" x14ac:dyDescent="0.5">
      <c r="A3472" s="872"/>
      <c r="B3472" s="872"/>
      <c r="C3472" s="872"/>
      <c r="D3472" s="873"/>
      <c r="E3472" s="874"/>
      <c r="F3472" s="875"/>
      <c r="G3472" s="876"/>
      <c r="H3472" s="877" t="str">
        <f t="array" ref="H3472">IF(ISERROR(INDEX(גיליון3!$U$13:$X$27,MATCH('דיווח פרטני'!G3472,גיליון3!$T$13:$T$27,0),MATCH('דיווח פרטני'!C3472,גיליון3!$U$12:$X$12,0)))," ", INDEX(גיליון3!$U$13:$X$27,MATCH('דיווח פרטני'!G3472,גיליון3!$T$13:$T$27,0),MATCH('דיווח פרטני'!C3472,גיליון3!$U$12:$X$12,0)))</f>
        <v xml:space="preserve"> </v>
      </c>
      <c r="I3472" s="866"/>
      <c r="J3472" s="878"/>
      <c r="K3472" s="905"/>
    </row>
    <row r="3473" spans="1:11" ht="20" thickBot="1" x14ac:dyDescent="0.5">
      <c r="A3473" s="872"/>
      <c r="B3473" s="872"/>
      <c r="C3473" s="872"/>
      <c r="D3473" s="873"/>
      <c r="E3473" s="874"/>
      <c r="F3473" s="875"/>
      <c r="G3473" s="876"/>
      <c r="H3473" s="877" t="str">
        <f t="array" ref="H3473">IF(ISERROR(INDEX(גיליון3!$U$13:$X$27,MATCH('דיווח פרטני'!G3473,גיליון3!$T$13:$T$27,0),MATCH('דיווח פרטני'!C3473,גיליון3!$U$12:$X$12,0)))," ", INDEX(גיליון3!$U$13:$X$27,MATCH('דיווח פרטני'!G3473,גיליון3!$T$13:$T$27,0),MATCH('דיווח פרטני'!C3473,גיליון3!$U$12:$X$12,0)))</f>
        <v xml:space="preserve"> </v>
      </c>
      <c r="I3473" s="866"/>
      <c r="J3473" s="878"/>
      <c r="K3473" s="905"/>
    </row>
    <row r="3474" spans="1:11" ht="20" thickBot="1" x14ac:dyDescent="0.5">
      <c r="A3474" s="872"/>
      <c r="B3474" s="872"/>
      <c r="C3474" s="872"/>
      <c r="D3474" s="873"/>
      <c r="E3474" s="874"/>
      <c r="F3474" s="875"/>
      <c r="G3474" s="876"/>
      <c r="H3474" s="877" t="str">
        <f t="array" ref="H3474">IF(ISERROR(INDEX(גיליון3!$U$13:$X$27,MATCH('דיווח פרטני'!G3474,גיליון3!$T$13:$T$27,0),MATCH('דיווח פרטני'!C3474,גיליון3!$U$12:$X$12,0)))," ", INDEX(גיליון3!$U$13:$X$27,MATCH('דיווח פרטני'!G3474,גיליון3!$T$13:$T$27,0),MATCH('דיווח פרטני'!C3474,גיליון3!$U$12:$X$12,0)))</f>
        <v xml:space="preserve"> </v>
      </c>
      <c r="I3474" s="866"/>
      <c r="J3474" s="878"/>
      <c r="K3474" s="905"/>
    </row>
    <row r="3475" spans="1:11" ht="20" thickBot="1" x14ac:dyDescent="0.5">
      <c r="A3475" s="872"/>
      <c r="B3475" s="872"/>
      <c r="C3475" s="872"/>
      <c r="D3475" s="873"/>
      <c r="E3475" s="874"/>
      <c r="F3475" s="875"/>
      <c r="G3475" s="876"/>
      <c r="H3475" s="877" t="str">
        <f t="array" ref="H3475">IF(ISERROR(INDEX(גיליון3!$U$13:$X$27,MATCH('דיווח פרטני'!G3475,גיליון3!$T$13:$T$27,0),MATCH('דיווח פרטני'!C3475,גיליון3!$U$12:$X$12,0)))," ", INDEX(גיליון3!$U$13:$X$27,MATCH('דיווח פרטני'!G3475,גיליון3!$T$13:$T$27,0),MATCH('דיווח פרטני'!C3475,גיליון3!$U$12:$X$12,0)))</f>
        <v xml:space="preserve"> </v>
      </c>
      <c r="I3475" s="866"/>
      <c r="J3475" s="878"/>
      <c r="K3475" s="905"/>
    </row>
    <row r="3476" spans="1:11" ht="20" thickBot="1" x14ac:dyDescent="0.5">
      <c r="A3476" s="872"/>
      <c r="B3476" s="872"/>
      <c r="C3476" s="872"/>
      <c r="D3476" s="873"/>
      <c r="E3476" s="874"/>
      <c r="F3476" s="875"/>
      <c r="G3476" s="876"/>
      <c r="H3476" s="877" t="str">
        <f t="array" ref="H3476">IF(ISERROR(INDEX(גיליון3!$U$13:$X$27,MATCH('דיווח פרטני'!G3476,גיליון3!$T$13:$T$27,0),MATCH('דיווח פרטני'!C3476,גיליון3!$U$12:$X$12,0)))," ", INDEX(גיליון3!$U$13:$X$27,MATCH('דיווח פרטני'!G3476,גיליון3!$T$13:$T$27,0),MATCH('דיווח פרטני'!C3476,גיליון3!$U$12:$X$12,0)))</f>
        <v xml:space="preserve"> </v>
      </c>
      <c r="I3476" s="866"/>
      <c r="J3476" s="878"/>
      <c r="K3476" s="905"/>
    </row>
    <row r="3477" spans="1:11" ht="20" thickBot="1" x14ac:dyDescent="0.5">
      <c r="A3477" s="872"/>
      <c r="B3477" s="872"/>
      <c r="C3477" s="872"/>
      <c r="D3477" s="873"/>
      <c r="E3477" s="874"/>
      <c r="F3477" s="875"/>
      <c r="G3477" s="876"/>
      <c r="H3477" s="877" t="str">
        <f t="array" ref="H3477">IF(ISERROR(INDEX(גיליון3!$U$13:$X$27,MATCH('דיווח פרטני'!G3477,גיליון3!$T$13:$T$27,0),MATCH('דיווח פרטני'!C3477,גיליון3!$U$12:$X$12,0)))," ", INDEX(גיליון3!$U$13:$X$27,MATCH('דיווח פרטני'!G3477,גיליון3!$T$13:$T$27,0),MATCH('דיווח פרטני'!C3477,גיליון3!$U$12:$X$12,0)))</f>
        <v xml:space="preserve"> </v>
      </c>
      <c r="I3477" s="866"/>
      <c r="J3477" s="878"/>
      <c r="K3477" s="905"/>
    </row>
    <row r="3478" spans="1:11" ht="20" thickBot="1" x14ac:dyDescent="0.5">
      <c r="A3478" s="872"/>
      <c r="B3478" s="872"/>
      <c r="C3478" s="872"/>
      <c r="D3478" s="873"/>
      <c r="E3478" s="874"/>
      <c r="F3478" s="875"/>
      <c r="G3478" s="876"/>
      <c r="H3478" s="877" t="str">
        <f t="array" ref="H3478">IF(ISERROR(INDEX(גיליון3!$U$13:$X$27,MATCH('דיווח פרטני'!G3478,גיליון3!$T$13:$T$27,0),MATCH('דיווח פרטני'!C3478,גיליון3!$U$12:$X$12,0)))," ", INDEX(גיליון3!$U$13:$X$27,MATCH('דיווח פרטני'!G3478,גיליון3!$T$13:$T$27,0),MATCH('דיווח פרטני'!C3478,גיליון3!$U$12:$X$12,0)))</f>
        <v xml:space="preserve"> </v>
      </c>
      <c r="I3478" s="866"/>
      <c r="J3478" s="878"/>
      <c r="K3478" s="905"/>
    </row>
    <row r="3479" spans="1:11" ht="20" thickBot="1" x14ac:dyDescent="0.5">
      <c r="A3479" s="872"/>
      <c r="B3479" s="872"/>
      <c r="C3479" s="872"/>
      <c r="D3479" s="873"/>
      <c r="E3479" s="874"/>
      <c r="F3479" s="875"/>
      <c r="G3479" s="876"/>
      <c r="H3479" s="877" t="str">
        <f t="array" ref="H3479">IF(ISERROR(INDEX(גיליון3!$U$13:$X$27,MATCH('דיווח פרטני'!G3479,גיליון3!$T$13:$T$27,0),MATCH('דיווח פרטני'!C3479,גיליון3!$U$12:$X$12,0)))," ", INDEX(גיליון3!$U$13:$X$27,MATCH('דיווח פרטני'!G3479,גיליון3!$T$13:$T$27,0),MATCH('דיווח פרטני'!C3479,גיליון3!$U$12:$X$12,0)))</f>
        <v xml:space="preserve"> </v>
      </c>
      <c r="I3479" s="866"/>
      <c r="J3479" s="878"/>
      <c r="K3479" s="905"/>
    </row>
    <row r="3480" spans="1:11" ht="20" thickBot="1" x14ac:dyDescent="0.5">
      <c r="A3480" s="872"/>
      <c r="B3480" s="872"/>
      <c r="C3480" s="872"/>
      <c r="D3480" s="873"/>
      <c r="E3480" s="874"/>
      <c r="F3480" s="875"/>
      <c r="G3480" s="876"/>
      <c r="H3480" s="877" t="str">
        <f t="array" ref="H3480">IF(ISERROR(INDEX(גיליון3!$U$13:$X$27,MATCH('דיווח פרטני'!G3480,גיליון3!$T$13:$T$27,0),MATCH('דיווח פרטני'!C3480,גיליון3!$U$12:$X$12,0)))," ", INDEX(גיליון3!$U$13:$X$27,MATCH('דיווח פרטני'!G3480,גיליון3!$T$13:$T$27,0),MATCH('דיווח פרטני'!C3480,גיליון3!$U$12:$X$12,0)))</f>
        <v xml:space="preserve"> </v>
      </c>
      <c r="I3480" s="866"/>
      <c r="J3480" s="878"/>
      <c r="K3480" s="905"/>
    </row>
    <row r="3481" spans="1:11" ht="20" thickBot="1" x14ac:dyDescent="0.5">
      <c r="A3481" s="872"/>
      <c r="B3481" s="872"/>
      <c r="C3481" s="872"/>
      <c r="D3481" s="873"/>
      <c r="E3481" s="874"/>
      <c r="F3481" s="875"/>
      <c r="G3481" s="876"/>
      <c r="H3481" s="877" t="str">
        <f t="array" ref="H3481">IF(ISERROR(INDEX(גיליון3!$U$13:$X$27,MATCH('דיווח פרטני'!G3481,גיליון3!$T$13:$T$27,0),MATCH('דיווח פרטני'!C3481,גיליון3!$U$12:$X$12,0)))," ", INDEX(גיליון3!$U$13:$X$27,MATCH('דיווח פרטני'!G3481,גיליון3!$T$13:$T$27,0),MATCH('דיווח פרטני'!C3481,גיליון3!$U$12:$X$12,0)))</f>
        <v xml:space="preserve"> </v>
      </c>
      <c r="I3481" s="866"/>
      <c r="J3481" s="878"/>
      <c r="K3481" s="905"/>
    </row>
    <row r="3482" spans="1:11" ht="20" thickBot="1" x14ac:dyDescent="0.5">
      <c r="A3482" s="872"/>
      <c r="B3482" s="872"/>
      <c r="C3482" s="872"/>
      <c r="D3482" s="873"/>
      <c r="E3482" s="874"/>
      <c r="F3482" s="875"/>
      <c r="G3482" s="876"/>
      <c r="H3482" s="877" t="str">
        <f t="array" ref="H3482">IF(ISERROR(INDEX(גיליון3!$U$13:$X$27,MATCH('דיווח פרטני'!G3482,גיליון3!$T$13:$T$27,0),MATCH('דיווח פרטני'!C3482,גיליון3!$U$12:$X$12,0)))," ", INDEX(גיליון3!$U$13:$X$27,MATCH('דיווח פרטני'!G3482,גיליון3!$T$13:$T$27,0),MATCH('דיווח פרטני'!C3482,גיליון3!$U$12:$X$12,0)))</f>
        <v xml:space="preserve"> </v>
      </c>
      <c r="I3482" s="866"/>
      <c r="J3482" s="878"/>
      <c r="K3482" s="905"/>
    </row>
    <row r="3483" spans="1:11" ht="20" thickBot="1" x14ac:dyDescent="0.5">
      <c r="A3483" s="872"/>
      <c r="B3483" s="872"/>
      <c r="C3483" s="872"/>
      <c r="D3483" s="873"/>
      <c r="E3483" s="874"/>
      <c r="F3483" s="875"/>
      <c r="G3483" s="876"/>
      <c r="H3483" s="877" t="str">
        <f t="array" ref="H3483">IF(ISERROR(INDEX(גיליון3!$U$13:$X$27,MATCH('דיווח פרטני'!G3483,גיליון3!$T$13:$T$27,0),MATCH('דיווח פרטני'!C3483,גיליון3!$U$12:$X$12,0)))," ", INDEX(גיליון3!$U$13:$X$27,MATCH('דיווח פרטני'!G3483,גיליון3!$T$13:$T$27,0),MATCH('דיווח פרטני'!C3483,גיליון3!$U$12:$X$12,0)))</f>
        <v xml:space="preserve"> </v>
      </c>
      <c r="I3483" s="866"/>
      <c r="J3483" s="878"/>
      <c r="K3483" s="905"/>
    </row>
    <row r="3484" spans="1:11" ht="20" thickBot="1" x14ac:dyDescent="0.5">
      <c r="A3484" s="872"/>
      <c r="B3484" s="872"/>
      <c r="C3484" s="872"/>
      <c r="D3484" s="873"/>
      <c r="E3484" s="874"/>
      <c r="F3484" s="875"/>
      <c r="G3484" s="876"/>
      <c r="H3484" s="877" t="str">
        <f t="array" ref="H3484">IF(ISERROR(INDEX(גיליון3!$U$13:$X$27,MATCH('דיווח פרטני'!G3484,גיליון3!$T$13:$T$27,0),MATCH('דיווח פרטני'!C3484,גיליון3!$U$12:$X$12,0)))," ", INDEX(גיליון3!$U$13:$X$27,MATCH('דיווח פרטני'!G3484,גיליון3!$T$13:$T$27,0),MATCH('דיווח פרטני'!C3484,גיליון3!$U$12:$X$12,0)))</f>
        <v xml:space="preserve"> </v>
      </c>
      <c r="I3484" s="866"/>
      <c r="J3484" s="878"/>
      <c r="K3484" s="905"/>
    </row>
    <row r="3485" spans="1:11" ht="20" thickBot="1" x14ac:dyDescent="0.5">
      <c r="A3485" s="872"/>
      <c r="B3485" s="872"/>
      <c r="C3485" s="872"/>
      <c r="D3485" s="873"/>
      <c r="E3485" s="874"/>
      <c r="F3485" s="875"/>
      <c r="G3485" s="876"/>
      <c r="H3485" s="877" t="str">
        <f t="array" ref="H3485">IF(ISERROR(INDEX(גיליון3!$U$13:$X$27,MATCH('דיווח פרטני'!G3485,גיליון3!$T$13:$T$27,0),MATCH('דיווח פרטני'!C3485,גיליון3!$U$12:$X$12,0)))," ", INDEX(גיליון3!$U$13:$X$27,MATCH('דיווח פרטני'!G3485,גיליון3!$T$13:$T$27,0),MATCH('דיווח פרטני'!C3485,גיליון3!$U$12:$X$12,0)))</f>
        <v xml:space="preserve"> </v>
      </c>
      <c r="I3485" s="866"/>
      <c r="J3485" s="878"/>
      <c r="K3485" s="905"/>
    </row>
    <row r="3486" spans="1:11" ht="20" thickBot="1" x14ac:dyDescent="0.5">
      <c r="A3486" s="872"/>
      <c r="B3486" s="872"/>
      <c r="C3486" s="872"/>
      <c r="D3486" s="873"/>
      <c r="E3486" s="874"/>
      <c r="F3486" s="875"/>
      <c r="G3486" s="876"/>
      <c r="H3486" s="877" t="str">
        <f t="array" ref="H3486">IF(ISERROR(INDEX(גיליון3!$U$13:$X$27,MATCH('דיווח פרטני'!G3486,גיליון3!$T$13:$T$27,0),MATCH('דיווח פרטני'!C3486,גיליון3!$U$12:$X$12,0)))," ", INDEX(גיליון3!$U$13:$X$27,MATCH('דיווח פרטני'!G3486,גיליון3!$T$13:$T$27,0),MATCH('דיווח פרטני'!C3486,גיליון3!$U$12:$X$12,0)))</f>
        <v xml:space="preserve"> </v>
      </c>
      <c r="I3486" s="866"/>
      <c r="J3486" s="878"/>
      <c r="K3486" s="905"/>
    </row>
    <row r="3487" spans="1:11" ht="20" thickBot="1" x14ac:dyDescent="0.5">
      <c r="A3487" s="872"/>
      <c r="B3487" s="872"/>
      <c r="C3487" s="872"/>
      <c r="D3487" s="873"/>
      <c r="E3487" s="874"/>
      <c r="F3487" s="875"/>
      <c r="G3487" s="876"/>
      <c r="H3487" s="877" t="str">
        <f t="array" ref="H3487">IF(ISERROR(INDEX(גיליון3!$U$13:$X$27,MATCH('דיווח פרטני'!G3487,גיליון3!$T$13:$T$27,0),MATCH('דיווח פרטני'!C3487,גיליון3!$U$12:$X$12,0)))," ", INDEX(גיליון3!$U$13:$X$27,MATCH('דיווח פרטני'!G3487,גיליון3!$T$13:$T$27,0),MATCH('דיווח פרטני'!C3487,גיליון3!$U$12:$X$12,0)))</f>
        <v xml:space="preserve"> </v>
      </c>
      <c r="I3487" s="866"/>
      <c r="J3487" s="878"/>
      <c r="K3487" s="905"/>
    </row>
    <row r="3488" spans="1:11" ht="20" thickBot="1" x14ac:dyDescent="0.5">
      <c r="A3488" s="872"/>
      <c r="B3488" s="872"/>
      <c r="C3488" s="872"/>
      <c r="D3488" s="873"/>
      <c r="E3488" s="874"/>
      <c r="F3488" s="875"/>
      <c r="G3488" s="876"/>
      <c r="H3488" s="877" t="str">
        <f t="array" ref="H3488">IF(ISERROR(INDEX(גיליון3!$U$13:$X$27,MATCH('דיווח פרטני'!G3488,גיליון3!$T$13:$T$27,0),MATCH('דיווח פרטני'!C3488,גיליון3!$U$12:$X$12,0)))," ", INDEX(גיליון3!$U$13:$X$27,MATCH('דיווח פרטני'!G3488,גיליון3!$T$13:$T$27,0),MATCH('דיווח פרטני'!C3488,גיליון3!$U$12:$X$12,0)))</f>
        <v xml:space="preserve"> </v>
      </c>
      <c r="I3488" s="866"/>
      <c r="J3488" s="878"/>
      <c r="K3488" s="905"/>
    </row>
    <row r="3489" spans="1:11" ht="20" thickBot="1" x14ac:dyDescent="0.5">
      <c r="A3489" s="872"/>
      <c r="B3489" s="872"/>
      <c r="C3489" s="872"/>
      <c r="D3489" s="873"/>
      <c r="E3489" s="874"/>
      <c r="F3489" s="875"/>
      <c r="G3489" s="876"/>
      <c r="H3489" s="877" t="str">
        <f t="array" ref="H3489">IF(ISERROR(INDEX(גיליון3!$U$13:$X$27,MATCH('דיווח פרטני'!G3489,גיליון3!$T$13:$T$27,0),MATCH('דיווח פרטני'!C3489,גיליון3!$U$12:$X$12,0)))," ", INDEX(גיליון3!$U$13:$X$27,MATCH('דיווח פרטני'!G3489,גיליון3!$T$13:$T$27,0),MATCH('דיווח פרטני'!C3489,גיליון3!$U$12:$X$12,0)))</f>
        <v xml:space="preserve"> </v>
      </c>
      <c r="I3489" s="866"/>
      <c r="J3489" s="878"/>
      <c r="K3489" s="905"/>
    </row>
    <row r="3490" spans="1:11" ht="20" thickBot="1" x14ac:dyDescent="0.5">
      <c r="A3490" s="872"/>
      <c r="B3490" s="872"/>
      <c r="C3490" s="872"/>
      <c r="D3490" s="873"/>
      <c r="E3490" s="874"/>
      <c r="F3490" s="875"/>
      <c r="G3490" s="876"/>
      <c r="H3490" s="877" t="str">
        <f t="array" ref="H3490">IF(ISERROR(INDEX(גיליון3!$U$13:$X$27,MATCH('דיווח פרטני'!G3490,גיליון3!$T$13:$T$27,0),MATCH('דיווח פרטני'!C3490,גיליון3!$U$12:$X$12,0)))," ", INDEX(גיליון3!$U$13:$X$27,MATCH('דיווח פרטני'!G3490,גיליון3!$T$13:$T$27,0),MATCH('דיווח פרטני'!C3490,גיליון3!$U$12:$X$12,0)))</f>
        <v xml:space="preserve"> </v>
      </c>
      <c r="I3490" s="866"/>
      <c r="J3490" s="878"/>
      <c r="K3490" s="905"/>
    </row>
    <row r="3491" spans="1:11" ht="20" thickBot="1" x14ac:dyDescent="0.5">
      <c r="A3491" s="872"/>
      <c r="B3491" s="872"/>
      <c r="C3491" s="872"/>
      <c r="D3491" s="873"/>
      <c r="E3491" s="874"/>
      <c r="F3491" s="875"/>
      <c r="G3491" s="876"/>
      <c r="H3491" s="877" t="str">
        <f t="array" ref="H3491">IF(ISERROR(INDEX(גיליון3!$U$13:$X$27,MATCH('דיווח פרטני'!G3491,גיליון3!$T$13:$T$27,0),MATCH('דיווח פרטני'!C3491,גיליון3!$U$12:$X$12,0)))," ", INDEX(גיליון3!$U$13:$X$27,MATCH('דיווח פרטני'!G3491,גיליון3!$T$13:$T$27,0),MATCH('דיווח פרטני'!C3491,גיליון3!$U$12:$X$12,0)))</f>
        <v xml:space="preserve"> </v>
      </c>
      <c r="I3491" s="866"/>
      <c r="J3491" s="878"/>
      <c r="K3491" s="905"/>
    </row>
    <row r="3492" spans="1:11" ht="20" thickBot="1" x14ac:dyDescent="0.5">
      <c r="A3492" s="872"/>
      <c r="B3492" s="872"/>
      <c r="C3492" s="872"/>
      <c r="D3492" s="873"/>
      <c r="E3492" s="874"/>
      <c r="F3492" s="875"/>
      <c r="G3492" s="876"/>
      <c r="H3492" s="877" t="str">
        <f t="array" ref="H3492">IF(ISERROR(INDEX(גיליון3!$U$13:$X$27,MATCH('דיווח פרטני'!G3492,גיליון3!$T$13:$T$27,0),MATCH('דיווח פרטני'!C3492,גיליון3!$U$12:$X$12,0)))," ", INDEX(גיליון3!$U$13:$X$27,MATCH('דיווח פרטני'!G3492,גיליון3!$T$13:$T$27,0),MATCH('דיווח פרטני'!C3492,גיליון3!$U$12:$X$12,0)))</f>
        <v xml:space="preserve"> </v>
      </c>
      <c r="I3492" s="866"/>
      <c r="J3492" s="878"/>
      <c r="K3492" s="905"/>
    </row>
    <row r="3493" spans="1:11" ht="20" thickBot="1" x14ac:dyDescent="0.5">
      <c r="A3493" s="872"/>
      <c r="B3493" s="872"/>
      <c r="C3493" s="872"/>
      <c r="D3493" s="873"/>
      <c r="E3493" s="874"/>
      <c r="F3493" s="875"/>
      <c r="G3493" s="876"/>
      <c r="H3493" s="877" t="str">
        <f t="array" ref="H3493">IF(ISERROR(INDEX(גיליון3!$U$13:$X$27,MATCH('דיווח פרטני'!G3493,גיליון3!$T$13:$T$27,0),MATCH('דיווח פרטני'!C3493,גיליון3!$U$12:$X$12,0)))," ", INDEX(גיליון3!$U$13:$X$27,MATCH('דיווח פרטני'!G3493,גיליון3!$T$13:$T$27,0),MATCH('דיווח פרטני'!C3493,גיליון3!$U$12:$X$12,0)))</f>
        <v xml:space="preserve"> </v>
      </c>
      <c r="I3493" s="866"/>
      <c r="J3493" s="878"/>
      <c r="K3493" s="905"/>
    </row>
    <row r="3494" spans="1:11" ht="20" thickBot="1" x14ac:dyDescent="0.5">
      <c r="A3494" s="872"/>
      <c r="B3494" s="872"/>
      <c r="C3494" s="872"/>
      <c r="D3494" s="873"/>
      <c r="E3494" s="874"/>
      <c r="F3494" s="875"/>
      <c r="G3494" s="876"/>
      <c r="H3494" s="877" t="str">
        <f t="array" ref="H3494">IF(ISERROR(INDEX(גיליון3!$U$13:$X$27,MATCH('דיווח פרטני'!G3494,גיליון3!$T$13:$T$27,0),MATCH('דיווח פרטני'!C3494,גיליון3!$U$12:$X$12,0)))," ", INDEX(גיליון3!$U$13:$X$27,MATCH('דיווח פרטני'!G3494,גיליון3!$T$13:$T$27,0),MATCH('דיווח פרטני'!C3494,גיליון3!$U$12:$X$12,0)))</f>
        <v xml:space="preserve"> </v>
      </c>
      <c r="I3494" s="866"/>
      <c r="J3494" s="878"/>
      <c r="K3494" s="905"/>
    </row>
    <row r="3495" spans="1:11" ht="18" x14ac:dyDescent="0.4">
      <c r="A3495" s="20"/>
      <c r="B3495" s="20"/>
      <c r="C3495" s="20"/>
      <c r="D3495" s="879"/>
      <c r="E3495" s="880"/>
      <c r="F3495" s="881"/>
      <c r="G3495" s="882"/>
      <c r="H3495" s="883" t="str">
        <f t="array" ref="H3495">IF(ISERROR(INDEX(גיליון3!$U$13:$X$27,MATCH('דיווח פרטני'!G3495,גיליון3!$T$13:$T$27,0),MATCH('דיווח פרטני'!C3495,גיליון3!$U$12:$X$12,0)))," ", INDEX(גיליון3!$U$13:$X$27,MATCH('דיווח פרטני'!G3495,גיליון3!$T$13:$T$27,0),MATCH('דיווח פרטני'!C3495,גיליון3!$U$12:$X$12,0)))</f>
        <v xml:space="preserve"> </v>
      </c>
      <c r="I3495" s="884"/>
    </row>
    <row r="3496" spans="1:11" ht="18" x14ac:dyDescent="0.4">
      <c r="A3496" s="20"/>
      <c r="B3496" s="20"/>
      <c r="C3496" s="20"/>
      <c r="D3496" s="20"/>
      <c r="E3496" s="880"/>
      <c r="F3496" s="881"/>
      <c r="G3496" s="882"/>
      <c r="H3496" s="883" t="str">
        <f t="array" ref="H3496">IF(ISERROR(INDEX(גיליון3!$U$13:$X$27,MATCH('דיווח פרטני'!G3496,גיליון3!$T$13:$T$27,0),MATCH('דיווח פרטני'!C3496,גיליון3!$U$12:$X$12,0)))," ", INDEX(גיליון3!$U$13:$X$27,MATCH('דיווח פרטני'!G3496,גיליון3!$T$13:$T$27,0),MATCH('דיווח פרטני'!C3496,גיליון3!$U$12:$X$12,0)))</f>
        <v xml:space="preserve"> </v>
      </c>
      <c r="I3496" s="884"/>
    </row>
    <row r="3497" spans="1:11" ht="18" x14ac:dyDescent="0.4">
      <c r="A3497" s="20"/>
      <c r="B3497" s="20"/>
      <c r="C3497" s="20"/>
      <c r="D3497" s="20"/>
      <c r="E3497" s="880"/>
      <c r="F3497" s="881"/>
      <c r="G3497" s="882"/>
      <c r="H3497" s="883" t="str">
        <f t="array" ref="H3497">IF(ISERROR(INDEX(גיליון3!$U$13:$X$27,MATCH('דיווח פרטני'!G3497,גיליון3!$T$13:$T$27,0),MATCH('דיווח פרטני'!C3497,גיליון3!$U$12:$X$12,0)))," ", INDEX(גיליון3!$U$13:$X$27,MATCH('דיווח פרטני'!G3497,גיליון3!$T$13:$T$27,0),MATCH('דיווח פרטני'!C3497,גיליון3!$U$12:$X$12,0)))</f>
        <v xml:space="preserve"> </v>
      </c>
      <c r="I3497" s="884"/>
    </row>
    <row r="3498" spans="1:11" ht="18" x14ac:dyDescent="0.4">
      <c r="A3498" s="20"/>
      <c r="B3498" s="20"/>
      <c r="C3498" s="20"/>
      <c r="D3498" s="20"/>
      <c r="E3498" s="880"/>
      <c r="F3498" s="881"/>
      <c r="G3498" s="882"/>
      <c r="H3498" s="883" t="str">
        <f t="array" ref="H3498">IF(ISERROR(INDEX(גיליון3!$U$13:$X$27,MATCH('דיווח פרטני'!G3498,גיליון3!$T$13:$T$27,0),MATCH('דיווח פרטני'!C3498,גיליון3!$U$12:$X$12,0)))," ", INDEX(גיליון3!$U$13:$X$27,MATCH('דיווח פרטני'!G3498,גיליון3!$T$13:$T$27,0),MATCH('דיווח פרטני'!C3498,גיליון3!$U$12:$X$12,0)))</f>
        <v xml:space="preserve"> </v>
      </c>
      <c r="I3498" s="884"/>
    </row>
    <row r="3499" spans="1:11" ht="18" x14ac:dyDescent="0.4">
      <c r="A3499" s="20"/>
      <c r="B3499" s="20"/>
      <c r="C3499" s="20"/>
      <c r="D3499" s="20"/>
      <c r="E3499" s="880"/>
      <c r="F3499" s="881"/>
      <c r="G3499" s="882"/>
      <c r="H3499" s="883" t="str">
        <f t="array" ref="H3499">IF(ISERROR(INDEX(גיליון3!$U$13:$X$27,MATCH('דיווח פרטני'!G3499,גיליון3!$T$13:$T$27,0),MATCH('דיווח פרטני'!C3499,גיליון3!$U$12:$X$12,0)))," ", INDEX(גיליון3!$U$13:$X$27,MATCH('דיווח פרטני'!G3499,גיליון3!$T$13:$T$27,0),MATCH('דיווח פרטני'!C3499,גיליון3!$U$12:$X$12,0)))</f>
        <v xml:space="preserve"> </v>
      </c>
      <c r="I3499" s="884"/>
    </row>
    <row r="3500" spans="1:11" ht="18" x14ac:dyDescent="0.4">
      <c r="A3500" s="20"/>
      <c r="B3500" s="20"/>
      <c r="C3500" s="20"/>
      <c r="D3500" s="20"/>
      <c r="E3500" s="880"/>
      <c r="F3500" s="881"/>
      <c r="G3500" s="882"/>
      <c r="H3500" s="883" t="str">
        <f t="array" ref="H3500">IF(ISERROR(INDEX(גיליון3!$U$13:$X$27,MATCH('דיווח פרטני'!G3500,גיליון3!$T$13:$T$27,0),MATCH('דיווח פרטני'!C3500,גיליון3!$U$12:$X$12,0)))," ", INDEX(גיליון3!$U$13:$X$27,MATCH('דיווח פרטני'!G3500,גיליון3!$T$13:$T$27,0),MATCH('דיווח פרטני'!C3500,גיליון3!$U$12:$X$12,0)))</f>
        <v xml:space="preserve"> </v>
      </c>
      <c r="I3500" s="884"/>
    </row>
    <row r="3501" spans="1:11" ht="18" x14ac:dyDescent="0.4">
      <c r="A3501" s="20"/>
      <c r="B3501" s="20"/>
      <c r="C3501" s="20"/>
      <c r="D3501" s="20"/>
      <c r="E3501" s="880"/>
      <c r="F3501" s="881"/>
      <c r="G3501" s="882"/>
      <c r="H3501" s="883" t="str">
        <f t="array" ref="H3501">IF(ISERROR(INDEX(גיליון3!$U$13:$X$27,MATCH('דיווח פרטני'!G3501,גיליון3!$T$13:$T$27,0),MATCH('דיווח פרטני'!C3501,גיליון3!$U$12:$X$12,0)))," ", INDEX(גיליון3!$U$13:$X$27,MATCH('דיווח פרטני'!G3501,גיליון3!$T$13:$T$27,0),MATCH('דיווח פרטני'!C3501,גיליון3!$U$12:$X$12,0)))</f>
        <v xml:space="preserve"> </v>
      </c>
      <c r="I3501" s="884"/>
    </row>
    <row r="3502" spans="1:11" ht="18" x14ac:dyDescent="0.4">
      <c r="A3502" s="20"/>
      <c r="B3502" s="20"/>
      <c r="C3502" s="20"/>
      <c r="D3502" s="20"/>
      <c r="E3502" s="880"/>
      <c r="F3502" s="881"/>
      <c r="G3502" s="882"/>
      <c r="H3502" s="883" t="str">
        <f t="array" ref="H3502">IF(ISERROR(INDEX(גיליון3!$U$13:$X$27,MATCH('דיווח פרטני'!G3502,גיליון3!$T$13:$T$27,0),MATCH('דיווח פרטני'!C3502,גיליון3!$U$12:$X$12,0)))," ", INDEX(גיליון3!$U$13:$X$27,MATCH('דיווח פרטני'!G3502,גיליון3!$T$13:$T$27,0),MATCH('דיווח פרטני'!C3502,גיליון3!$U$12:$X$12,0)))</f>
        <v xml:space="preserve"> </v>
      </c>
      <c r="I3502" s="884"/>
    </row>
    <row r="3503" spans="1:11" ht="18" x14ac:dyDescent="0.4">
      <c r="A3503" s="20"/>
      <c r="B3503" s="20"/>
      <c r="C3503" s="20"/>
      <c r="D3503" s="20"/>
      <c r="E3503" s="880"/>
      <c r="F3503" s="881"/>
      <c r="G3503" s="882"/>
      <c r="H3503" s="883" t="str">
        <f t="array" ref="H3503">IF(ISERROR(INDEX(גיליון3!$U$13:$X$27,MATCH('דיווח פרטני'!G3503,גיליון3!$T$13:$T$27,0),MATCH('דיווח פרטני'!C3503,גיליון3!$U$12:$X$12,0)))," ", INDEX(גיליון3!$U$13:$X$27,MATCH('דיווח פרטני'!G3503,גיליון3!$T$13:$T$27,0),MATCH('דיווח פרטני'!C3503,גיליון3!$U$12:$X$12,0)))</f>
        <v xml:space="preserve"> </v>
      </c>
      <c r="I3503" s="884"/>
    </row>
    <row r="3504" spans="1:11" ht="18" x14ac:dyDescent="0.4">
      <c r="A3504" s="20"/>
      <c r="B3504" s="20"/>
      <c r="C3504" s="20"/>
      <c r="D3504" s="20"/>
      <c r="E3504" s="880"/>
      <c r="F3504" s="881"/>
      <c r="G3504" s="882"/>
      <c r="H3504" s="883" t="str">
        <f t="array" ref="H3504">IF(ISERROR(INDEX(גיליון3!$U$13:$X$27,MATCH('דיווח פרטני'!G3504,גיליון3!$T$13:$T$27,0),MATCH('דיווח פרטני'!C3504,גיליון3!$U$12:$X$12,0)))," ", INDEX(גיליון3!$U$13:$X$27,MATCH('דיווח פרטני'!G3504,גיליון3!$T$13:$T$27,0),MATCH('דיווח פרטני'!C3504,גיליון3!$U$12:$X$12,0)))</f>
        <v xml:space="preserve"> </v>
      </c>
      <c r="I3504" s="884"/>
    </row>
    <row r="3505" spans="1:9" ht="18" x14ac:dyDescent="0.4">
      <c r="A3505" s="20"/>
      <c r="B3505" s="20"/>
      <c r="C3505" s="20"/>
      <c r="D3505" s="20"/>
      <c r="E3505" s="880"/>
      <c r="F3505" s="881"/>
      <c r="G3505" s="882"/>
      <c r="H3505" s="883" t="str">
        <f t="array" ref="H3505">IF(ISERROR(INDEX(גיליון3!$U$13:$X$27,MATCH('דיווח פרטני'!G3505,גיליון3!$T$13:$T$27,0),MATCH('דיווח פרטני'!C3505,גיליון3!$U$12:$X$12,0)))," ", INDEX(גיליון3!$U$13:$X$27,MATCH('דיווח פרטני'!G3505,גיליון3!$T$13:$T$27,0),MATCH('דיווח פרטני'!C3505,גיליון3!$U$12:$X$12,0)))</f>
        <v xml:space="preserve"> </v>
      </c>
      <c r="I3505" s="884"/>
    </row>
    <row r="3506" spans="1:9" ht="18" x14ac:dyDescent="0.4">
      <c r="A3506" s="20"/>
      <c r="B3506" s="20"/>
      <c r="C3506" s="20"/>
      <c r="D3506" s="20"/>
      <c r="E3506" s="880"/>
      <c r="F3506" s="881"/>
      <c r="G3506" s="882"/>
      <c r="H3506" s="883" t="str">
        <f t="array" ref="H3506">IF(ISERROR(INDEX(גיליון3!$U$13:$X$27,MATCH('דיווח פרטני'!G3506,גיליון3!$T$13:$T$27,0),MATCH('דיווח פרטני'!C3506,גיליון3!$U$12:$X$12,0)))," ", INDEX(גיליון3!$U$13:$X$27,MATCH('דיווח פרטני'!G3506,גיליון3!$T$13:$T$27,0),MATCH('דיווח פרטני'!C3506,גיליון3!$U$12:$X$12,0)))</f>
        <v xml:space="preserve"> </v>
      </c>
      <c r="I3506" s="884"/>
    </row>
    <row r="3507" spans="1:9" ht="18" x14ac:dyDescent="0.4">
      <c r="A3507" s="20"/>
      <c r="B3507" s="20"/>
      <c r="C3507" s="20"/>
      <c r="D3507" s="20"/>
      <c r="E3507" s="880"/>
      <c r="F3507" s="881"/>
      <c r="G3507" s="882"/>
      <c r="H3507" s="883" t="str">
        <f t="array" ref="H3507">IF(ISERROR(INDEX(גיליון3!$U$13:$X$27,MATCH('דיווח פרטני'!G3507,גיליון3!$T$13:$T$27,0),MATCH('דיווח פרטני'!C3507,גיליון3!$U$12:$X$12,0)))," ", INDEX(גיליון3!$U$13:$X$27,MATCH('דיווח פרטני'!G3507,גיליון3!$T$13:$T$27,0),MATCH('דיווח פרטני'!C3507,גיליון3!$U$12:$X$12,0)))</f>
        <v xml:space="preserve"> </v>
      </c>
      <c r="I3507" s="884"/>
    </row>
    <row r="3508" spans="1:9" ht="18" x14ac:dyDescent="0.4">
      <c r="A3508" s="20"/>
      <c r="B3508" s="20"/>
      <c r="C3508" s="20"/>
      <c r="D3508" s="20"/>
      <c r="E3508" s="880"/>
      <c r="F3508" s="881"/>
      <c r="G3508" s="882"/>
      <c r="H3508" s="883" t="str">
        <f t="array" ref="H3508">IF(ISERROR(INDEX(גיליון3!$U$13:$X$27,MATCH('דיווח פרטני'!G3508,גיליון3!$T$13:$T$27,0),MATCH('דיווח פרטני'!C3508,גיליון3!$U$12:$X$12,0)))," ", INDEX(גיליון3!$U$13:$X$27,MATCH('דיווח פרטני'!G3508,גיליון3!$T$13:$T$27,0),MATCH('דיווח פרטני'!C3508,גיליון3!$U$12:$X$12,0)))</f>
        <v xml:space="preserve"> </v>
      </c>
      <c r="I3508" s="884"/>
    </row>
    <row r="3509" spans="1:9" ht="18" x14ac:dyDescent="0.4">
      <c r="A3509" s="20"/>
      <c r="B3509" s="20"/>
      <c r="C3509" s="20"/>
      <c r="D3509" s="20"/>
      <c r="E3509" s="880"/>
      <c r="F3509" s="881"/>
      <c r="G3509" s="882"/>
      <c r="H3509" s="883" t="str">
        <f t="array" ref="H3509">IF(ISERROR(INDEX(גיליון3!$U$13:$X$27,MATCH('דיווח פרטני'!G3509,גיליון3!$T$13:$T$27,0),MATCH('דיווח פרטני'!C3509,גיליון3!$U$12:$X$12,0)))," ", INDEX(גיליון3!$U$13:$X$27,MATCH('דיווח פרטני'!G3509,גיליון3!$T$13:$T$27,0),MATCH('דיווח פרטני'!C3509,גיליון3!$U$12:$X$12,0)))</f>
        <v xml:space="preserve"> </v>
      </c>
      <c r="I3509" s="884"/>
    </row>
    <row r="3510" spans="1:9" ht="18" x14ac:dyDescent="0.4">
      <c r="A3510" s="20"/>
      <c r="B3510" s="20"/>
      <c r="C3510" s="20"/>
      <c r="D3510" s="20"/>
      <c r="E3510" s="880"/>
      <c r="F3510" s="881"/>
      <c r="G3510" s="882"/>
      <c r="H3510" s="883" t="str">
        <f t="array" ref="H3510">IF(ISERROR(INDEX(גיליון3!$U$13:$X$27,MATCH('דיווח פרטני'!G3510,גיליון3!$T$13:$T$27,0),MATCH('דיווח פרטני'!C3510,גיליון3!$U$12:$X$12,0)))," ", INDEX(גיליון3!$U$13:$X$27,MATCH('דיווח פרטני'!G3510,גיליון3!$T$13:$T$27,0),MATCH('דיווח פרטני'!C3510,גיליון3!$U$12:$X$12,0)))</f>
        <v xml:space="preserve"> </v>
      </c>
      <c r="I3510" s="884"/>
    </row>
    <row r="3511" spans="1:9" ht="18" x14ac:dyDescent="0.4">
      <c r="A3511" s="20"/>
      <c r="B3511" s="20"/>
      <c r="C3511" s="20"/>
      <c r="D3511" s="20"/>
      <c r="E3511" s="880"/>
      <c r="F3511" s="881"/>
      <c r="G3511" s="882"/>
      <c r="H3511" s="883" t="str">
        <f t="array" ref="H3511">IF(ISERROR(INDEX(גיליון3!$U$13:$X$27,MATCH('דיווח פרטני'!G3511,גיליון3!$T$13:$T$27,0),MATCH('דיווח פרטני'!C3511,גיליון3!$U$12:$X$12,0)))," ", INDEX(גיליון3!$U$13:$X$27,MATCH('דיווח פרטני'!G3511,גיליון3!$T$13:$T$27,0),MATCH('דיווח פרטני'!C3511,גיליון3!$U$12:$X$12,0)))</f>
        <v xml:space="preserve"> </v>
      </c>
      <c r="I3511" s="884"/>
    </row>
    <row r="3512" spans="1:9" ht="18" x14ac:dyDescent="0.4">
      <c r="A3512" s="20"/>
      <c r="B3512" s="20"/>
      <c r="C3512" s="20"/>
      <c r="D3512" s="20"/>
      <c r="E3512" s="880"/>
      <c r="F3512" s="881"/>
      <c r="G3512" s="882"/>
      <c r="H3512" s="883" t="str">
        <f t="array" ref="H3512">IF(ISERROR(INDEX(גיליון3!$U$13:$X$27,MATCH('דיווח פרטני'!G3512,גיליון3!$T$13:$T$27,0),MATCH('דיווח פרטני'!C3512,גיליון3!$U$12:$X$12,0)))," ", INDEX(גיליון3!$U$13:$X$27,MATCH('דיווח פרטני'!G3512,גיליון3!$T$13:$T$27,0),MATCH('דיווח פרטני'!C3512,גיליון3!$U$12:$X$12,0)))</f>
        <v xml:space="preserve"> </v>
      </c>
      <c r="I3512" s="884"/>
    </row>
    <row r="3513" spans="1:9" ht="18" x14ac:dyDescent="0.4">
      <c r="A3513" s="20"/>
      <c r="B3513" s="20"/>
      <c r="C3513" s="20"/>
      <c r="D3513" s="20"/>
      <c r="E3513" s="880"/>
      <c r="F3513" s="881"/>
      <c r="G3513" s="882"/>
      <c r="H3513" s="883" t="str">
        <f t="array" ref="H3513">IF(ISERROR(INDEX(גיליון3!$U$13:$X$27,MATCH('דיווח פרטני'!G3513,גיליון3!$T$13:$T$27,0),MATCH('דיווח פרטני'!C3513,גיליון3!$U$12:$X$12,0)))," ", INDEX(גיליון3!$U$13:$X$27,MATCH('דיווח פרטני'!G3513,גיליון3!$T$13:$T$27,0),MATCH('דיווח פרטני'!C3513,גיליון3!$U$12:$X$12,0)))</f>
        <v xml:space="preserve"> </v>
      </c>
      <c r="I3513" s="884"/>
    </row>
    <row r="3514" spans="1:9" ht="18" x14ac:dyDescent="0.4">
      <c r="A3514" s="20"/>
      <c r="B3514" s="20"/>
      <c r="C3514" s="20"/>
      <c r="D3514" s="20"/>
      <c r="E3514" s="880"/>
      <c r="F3514" s="881"/>
      <c r="G3514" s="882"/>
      <c r="H3514" s="883" t="str">
        <f t="array" ref="H3514">IF(ISERROR(INDEX(גיליון3!$U$13:$X$27,MATCH('דיווח פרטני'!G3514,גיליון3!$T$13:$T$27,0),MATCH('דיווח פרטני'!C3514,גיליון3!$U$12:$X$12,0)))," ", INDEX(גיליון3!$U$13:$X$27,MATCH('דיווח פרטני'!G3514,גיליון3!$T$13:$T$27,0),MATCH('דיווח פרטני'!C3514,גיליון3!$U$12:$X$12,0)))</f>
        <v xml:space="preserve"> </v>
      </c>
      <c r="I3514" s="884"/>
    </row>
    <row r="3515" spans="1:9" ht="18" x14ac:dyDescent="0.4">
      <c r="A3515" s="20"/>
      <c r="B3515" s="20"/>
      <c r="C3515" s="20"/>
      <c r="D3515" s="20"/>
      <c r="E3515" s="880"/>
      <c r="F3515" s="881"/>
      <c r="G3515" s="882"/>
      <c r="H3515" s="883" t="str">
        <f t="array" ref="H3515">IF(ISERROR(INDEX(גיליון3!$U$13:$X$27,MATCH('דיווח פרטני'!G3515,גיליון3!$T$13:$T$27,0),MATCH('דיווח פרטני'!C3515,גיליון3!$U$12:$X$12,0)))," ", INDEX(גיליון3!$U$13:$X$27,MATCH('דיווח פרטני'!G3515,גיליון3!$T$13:$T$27,0),MATCH('דיווח פרטני'!C3515,גיליון3!$U$12:$X$12,0)))</f>
        <v xml:space="preserve"> </v>
      </c>
      <c r="I3515" s="884"/>
    </row>
    <row r="3516" spans="1:9" ht="18" x14ac:dyDescent="0.4">
      <c r="A3516" s="20"/>
      <c r="B3516" s="20"/>
      <c r="C3516" s="20"/>
      <c r="D3516" s="20"/>
      <c r="E3516" s="880"/>
      <c r="F3516" s="881"/>
      <c r="G3516" s="882"/>
      <c r="H3516" s="883" t="str">
        <f t="array" ref="H3516">IF(ISERROR(INDEX(גיליון3!$U$13:$X$27,MATCH('דיווח פרטני'!G3516,גיליון3!$T$13:$T$27,0),MATCH('דיווח פרטני'!C3516,גיליון3!$U$12:$X$12,0)))," ", INDEX(גיליון3!$U$13:$X$27,MATCH('דיווח פרטני'!G3516,גיליון3!$T$13:$T$27,0),MATCH('דיווח פרטני'!C3516,גיליון3!$U$12:$X$12,0)))</f>
        <v xml:space="preserve"> </v>
      </c>
      <c r="I3516" s="884"/>
    </row>
    <row r="3517" spans="1:9" ht="18" x14ac:dyDescent="0.4">
      <c r="A3517" s="20"/>
      <c r="B3517" s="20"/>
      <c r="C3517" s="20"/>
      <c r="D3517" s="20"/>
      <c r="E3517" s="880"/>
      <c r="F3517" s="881"/>
      <c r="G3517" s="882"/>
      <c r="H3517" s="883" t="str">
        <f t="array" ref="H3517">IF(ISERROR(INDEX(גיליון3!$U$13:$X$27,MATCH('דיווח פרטני'!G3517,גיליון3!$T$13:$T$27,0),MATCH('דיווח פרטני'!C3517,גיליון3!$U$12:$X$12,0)))," ", INDEX(גיליון3!$U$13:$X$27,MATCH('דיווח פרטני'!G3517,גיליון3!$T$13:$T$27,0),MATCH('דיווח פרטני'!C3517,גיליון3!$U$12:$X$12,0)))</f>
        <v xml:space="preserve"> </v>
      </c>
      <c r="I3517" s="884"/>
    </row>
    <row r="3518" spans="1:9" ht="18" x14ac:dyDescent="0.4">
      <c r="A3518" s="20"/>
      <c r="B3518" s="20"/>
      <c r="C3518" s="20"/>
      <c r="D3518" s="20"/>
      <c r="E3518" s="880"/>
      <c r="F3518" s="881"/>
      <c r="G3518" s="882"/>
      <c r="H3518" s="883" t="str">
        <f t="array" ref="H3518">IF(ISERROR(INDEX(גיליון3!$U$13:$X$27,MATCH('דיווח פרטני'!G3518,גיליון3!$T$13:$T$27,0),MATCH('דיווח פרטני'!C3518,גיליון3!$U$12:$X$12,0)))," ", INDEX(גיליון3!$U$13:$X$27,MATCH('דיווח פרטני'!G3518,גיליון3!$T$13:$T$27,0),MATCH('דיווח פרטני'!C3518,גיליון3!$U$12:$X$12,0)))</f>
        <v xml:space="preserve"> </v>
      </c>
      <c r="I3518" s="884"/>
    </row>
    <row r="3519" spans="1:9" ht="18" x14ac:dyDescent="0.4">
      <c r="A3519" s="20"/>
      <c r="B3519" s="20"/>
      <c r="C3519" s="20"/>
      <c r="D3519" s="20"/>
      <c r="E3519" s="880"/>
      <c r="F3519" s="881"/>
      <c r="G3519" s="882"/>
      <c r="H3519" s="883" t="str">
        <f t="array" ref="H3519">IF(ISERROR(INDEX(גיליון3!$U$13:$X$27,MATCH('דיווח פרטני'!G3519,גיליון3!$T$13:$T$27,0),MATCH('דיווח פרטני'!C3519,גיליון3!$U$12:$X$12,0)))," ", INDEX(גיליון3!$U$13:$X$27,MATCH('דיווח פרטני'!G3519,גיליון3!$T$13:$T$27,0),MATCH('דיווח פרטני'!C3519,גיליון3!$U$12:$X$12,0)))</f>
        <v xml:space="preserve"> </v>
      </c>
      <c r="I3519" s="884"/>
    </row>
    <row r="3520" spans="1:9" ht="18" x14ac:dyDescent="0.4">
      <c r="A3520" s="20"/>
      <c r="B3520" s="20"/>
      <c r="C3520" s="20"/>
      <c r="D3520" s="20"/>
      <c r="E3520" s="880"/>
      <c r="F3520" s="881"/>
      <c r="G3520" s="882"/>
      <c r="H3520" s="883" t="str">
        <f t="array" ref="H3520">IF(ISERROR(INDEX(גיליון3!$U$13:$X$27,MATCH('דיווח פרטני'!G3520,גיליון3!$T$13:$T$27,0),MATCH('דיווח פרטני'!C3520,גיליון3!$U$12:$X$12,0)))," ", INDEX(גיליון3!$U$13:$X$27,MATCH('דיווח פרטני'!G3520,גיליון3!$T$13:$T$27,0),MATCH('דיווח פרטני'!C3520,גיליון3!$U$12:$X$12,0)))</f>
        <v xml:space="preserve"> </v>
      </c>
      <c r="I3520" s="884"/>
    </row>
    <row r="3521" spans="1:9" ht="18" x14ac:dyDescent="0.4">
      <c r="A3521" s="20"/>
      <c r="B3521" s="20"/>
      <c r="C3521" s="20"/>
      <c r="D3521" s="20"/>
      <c r="E3521" s="880"/>
      <c r="F3521" s="881"/>
      <c r="G3521" s="882"/>
      <c r="H3521" s="883" t="str">
        <f t="array" ref="H3521">IF(ISERROR(INDEX(גיליון3!$U$13:$X$27,MATCH('דיווח פרטני'!G3521,גיליון3!$T$13:$T$27,0),MATCH('דיווח פרטני'!C3521,גיליון3!$U$12:$X$12,0)))," ", INDEX(גיליון3!$U$13:$X$27,MATCH('דיווח פרטני'!G3521,גיליון3!$T$13:$T$27,0),MATCH('דיווח פרטני'!C3521,גיליון3!$U$12:$X$12,0)))</f>
        <v xml:space="preserve"> </v>
      </c>
      <c r="I3521" s="884"/>
    </row>
    <row r="3522" spans="1:9" ht="18" x14ac:dyDescent="0.4">
      <c r="A3522" s="20"/>
      <c r="B3522" s="20"/>
      <c r="C3522" s="20"/>
      <c r="D3522" s="20"/>
      <c r="E3522" s="880"/>
      <c r="F3522" s="881"/>
      <c r="G3522" s="882"/>
      <c r="H3522" s="883" t="str">
        <f t="array" ref="H3522">IF(ISERROR(INDEX(גיליון3!$U$13:$X$27,MATCH('דיווח פרטני'!G3522,גיליון3!$T$13:$T$27,0),MATCH('דיווח פרטני'!C3522,גיליון3!$U$12:$X$12,0)))," ", INDEX(גיליון3!$U$13:$X$27,MATCH('דיווח פרטני'!G3522,גיליון3!$T$13:$T$27,0),MATCH('דיווח פרטני'!C3522,גיליון3!$U$12:$X$12,0)))</f>
        <v xml:space="preserve"> </v>
      </c>
      <c r="I3522" s="884"/>
    </row>
    <row r="3523" spans="1:9" ht="18" x14ac:dyDescent="0.4">
      <c r="A3523" s="20"/>
      <c r="B3523" s="20"/>
      <c r="C3523" s="20"/>
      <c r="D3523" s="20"/>
      <c r="E3523" s="880"/>
      <c r="F3523" s="881"/>
      <c r="G3523" s="882"/>
      <c r="H3523" s="883" t="str">
        <f t="array" ref="H3523">IF(ISERROR(INDEX(גיליון3!$U$13:$X$27,MATCH('דיווח פרטני'!G3523,גיליון3!$T$13:$T$27,0),MATCH('דיווח פרטני'!C3523,גיליון3!$U$12:$X$12,0)))," ", INDEX(גיליון3!$U$13:$X$27,MATCH('דיווח פרטני'!G3523,גיליון3!$T$13:$T$27,0),MATCH('דיווח פרטני'!C3523,גיליון3!$U$12:$X$12,0)))</f>
        <v xml:space="preserve"> </v>
      </c>
      <c r="I3523" s="884"/>
    </row>
    <row r="3524" spans="1:9" ht="18" x14ac:dyDescent="0.4">
      <c r="A3524" s="20"/>
      <c r="B3524" s="20"/>
      <c r="C3524" s="20"/>
      <c r="D3524" s="20"/>
      <c r="E3524" s="880"/>
      <c r="F3524" s="881"/>
      <c r="G3524" s="882"/>
      <c r="H3524" s="883" t="str">
        <f t="array" ref="H3524">IF(ISERROR(INDEX(גיליון3!$U$13:$X$27,MATCH('דיווח פרטני'!G3524,גיליון3!$T$13:$T$27,0),MATCH('דיווח פרטני'!C3524,גיליון3!$U$12:$X$12,0)))," ", INDEX(גיליון3!$U$13:$X$27,MATCH('דיווח פרטני'!G3524,גיליון3!$T$13:$T$27,0),MATCH('דיווח פרטני'!C3524,גיליון3!$U$12:$X$12,0)))</f>
        <v xml:space="preserve"> </v>
      </c>
      <c r="I3524" s="884"/>
    </row>
    <row r="3525" spans="1:9" ht="18" x14ac:dyDescent="0.4">
      <c r="A3525" s="20"/>
      <c r="B3525" s="20"/>
      <c r="C3525" s="20"/>
      <c r="D3525" s="20"/>
      <c r="E3525" s="880"/>
      <c r="F3525" s="881"/>
      <c r="G3525" s="882"/>
      <c r="H3525" s="883" t="str">
        <f t="array" ref="H3525">IF(ISERROR(INDEX(גיליון3!$U$13:$X$27,MATCH('דיווח פרטני'!G3525,גיליון3!$T$13:$T$27,0),MATCH('דיווח פרטני'!C3525,גיליון3!$U$12:$X$12,0)))," ", INDEX(גיליון3!$U$13:$X$27,MATCH('דיווח פרטני'!G3525,גיליון3!$T$13:$T$27,0),MATCH('דיווח פרטני'!C3525,גיליון3!$U$12:$X$12,0)))</f>
        <v xml:space="preserve"> </v>
      </c>
      <c r="I3525" s="884"/>
    </row>
    <row r="3526" spans="1:9" ht="18" x14ac:dyDescent="0.4">
      <c r="A3526" s="20"/>
      <c r="B3526" s="20"/>
      <c r="C3526" s="20"/>
      <c r="D3526" s="20"/>
      <c r="E3526" s="880"/>
      <c r="F3526" s="881"/>
      <c r="G3526" s="882"/>
      <c r="H3526" s="883" t="str">
        <f t="array" ref="H3526">IF(ISERROR(INDEX(גיליון3!$U$13:$X$27,MATCH('דיווח פרטני'!G3526,גיליון3!$T$13:$T$27,0),MATCH('דיווח פרטני'!C3526,גיליון3!$U$12:$X$12,0)))," ", INDEX(גיליון3!$U$13:$X$27,MATCH('דיווח פרטני'!G3526,גיליון3!$T$13:$T$27,0),MATCH('דיווח פרטני'!C3526,גיליון3!$U$12:$X$12,0)))</f>
        <v xml:space="preserve"> </v>
      </c>
      <c r="I3526" s="884"/>
    </row>
    <row r="3527" spans="1:9" ht="18" x14ac:dyDescent="0.4">
      <c r="A3527" s="20"/>
      <c r="B3527" s="20"/>
      <c r="C3527" s="20"/>
      <c r="D3527" s="20"/>
      <c r="E3527" s="880"/>
      <c r="F3527" s="881"/>
      <c r="G3527" s="882"/>
      <c r="H3527" s="883" t="str">
        <f t="array" ref="H3527">IF(ISERROR(INDEX(גיליון3!$U$13:$X$27,MATCH('דיווח פרטני'!G3527,גיליון3!$T$13:$T$27,0),MATCH('דיווח פרטני'!C3527,גיליון3!$U$12:$X$12,0)))," ", INDEX(גיליון3!$U$13:$X$27,MATCH('דיווח פרטני'!G3527,גיליון3!$T$13:$T$27,0),MATCH('דיווח פרטני'!C3527,גיליון3!$U$12:$X$12,0)))</f>
        <v xml:space="preserve"> </v>
      </c>
      <c r="I3527" s="884"/>
    </row>
    <row r="3528" spans="1:9" ht="18" x14ac:dyDescent="0.4">
      <c r="A3528" s="20"/>
      <c r="B3528" s="20"/>
      <c r="C3528" s="20"/>
      <c r="D3528" s="20"/>
      <c r="E3528" s="880"/>
      <c r="F3528" s="881"/>
      <c r="G3528" s="882"/>
      <c r="H3528" s="883" t="str">
        <f t="array" ref="H3528">IF(ISERROR(INDEX(גיליון3!$U$13:$X$27,MATCH('דיווח פרטני'!G3528,גיליון3!$T$13:$T$27,0),MATCH('דיווח פרטני'!C3528,גיליון3!$U$12:$X$12,0)))," ", INDEX(גיליון3!$U$13:$X$27,MATCH('דיווח פרטני'!G3528,גיליון3!$T$13:$T$27,0),MATCH('דיווח פרטני'!C3528,גיליון3!$U$12:$X$12,0)))</f>
        <v xml:space="preserve"> </v>
      </c>
      <c r="I3528" s="884"/>
    </row>
    <row r="3529" spans="1:9" ht="18" x14ac:dyDescent="0.4">
      <c r="A3529" s="20"/>
      <c r="B3529" s="20"/>
      <c r="C3529" s="20"/>
      <c r="D3529" s="20"/>
      <c r="E3529" s="880"/>
      <c r="F3529" s="881"/>
      <c r="G3529" s="882"/>
      <c r="H3529" s="883" t="str">
        <f t="array" ref="H3529">IF(ISERROR(INDEX(גיליון3!$U$13:$X$27,MATCH('דיווח פרטני'!G3529,גיליון3!$T$13:$T$27,0),MATCH('דיווח פרטני'!C3529,גיליון3!$U$12:$X$12,0)))," ", INDEX(גיליון3!$U$13:$X$27,MATCH('דיווח פרטני'!G3529,גיליון3!$T$13:$T$27,0),MATCH('דיווח פרטני'!C3529,גיליון3!$U$12:$X$12,0)))</f>
        <v xml:space="preserve"> </v>
      </c>
      <c r="I3529" s="884"/>
    </row>
    <row r="3530" spans="1:9" ht="18" x14ac:dyDescent="0.4">
      <c r="A3530" s="20"/>
      <c r="B3530" s="20"/>
      <c r="C3530" s="20"/>
      <c r="D3530" s="20"/>
      <c r="E3530" s="880"/>
      <c r="F3530" s="881"/>
      <c r="G3530" s="882"/>
      <c r="H3530" s="883" t="str">
        <f t="array" ref="H3530">IF(ISERROR(INDEX(גיליון3!$U$13:$X$27,MATCH('דיווח פרטני'!G3530,גיליון3!$T$13:$T$27,0),MATCH('דיווח פרטני'!C3530,גיליון3!$U$12:$X$12,0)))," ", INDEX(גיליון3!$U$13:$X$27,MATCH('דיווח פרטני'!G3530,גיליון3!$T$13:$T$27,0),MATCH('דיווח פרטני'!C3530,גיליון3!$U$12:$X$12,0)))</f>
        <v xml:space="preserve"> </v>
      </c>
      <c r="I3530" s="884"/>
    </row>
    <row r="3531" spans="1:9" ht="18" x14ac:dyDescent="0.4">
      <c r="A3531" s="20"/>
      <c r="B3531" s="20"/>
      <c r="C3531" s="20"/>
      <c r="D3531" s="20"/>
      <c r="E3531" s="880"/>
      <c r="F3531" s="881"/>
      <c r="G3531" s="882"/>
      <c r="H3531" s="883" t="str">
        <f t="array" ref="H3531">IF(ISERROR(INDEX(גיליון3!$U$13:$X$27,MATCH('דיווח פרטני'!G3531,גיליון3!$T$13:$T$27,0),MATCH('דיווח פרטני'!C3531,גיליון3!$U$12:$X$12,0)))," ", INDEX(גיליון3!$U$13:$X$27,MATCH('דיווח פרטני'!G3531,גיליון3!$T$13:$T$27,0),MATCH('דיווח פרטני'!C3531,גיליון3!$U$12:$X$12,0)))</f>
        <v xml:space="preserve"> </v>
      </c>
      <c r="I3531" s="884"/>
    </row>
    <row r="3532" spans="1:9" ht="18" x14ac:dyDescent="0.4">
      <c r="A3532" s="20"/>
      <c r="B3532" s="20"/>
      <c r="C3532" s="20"/>
      <c r="D3532" s="20"/>
      <c r="E3532" s="880"/>
      <c r="F3532" s="881"/>
      <c r="G3532" s="882"/>
      <c r="H3532" s="883" t="str">
        <f t="array" ref="H3532">IF(ISERROR(INDEX(גיליון3!$U$13:$X$27,MATCH('דיווח פרטני'!G3532,גיליון3!$T$13:$T$27,0),MATCH('דיווח פרטני'!C3532,גיליון3!$U$12:$X$12,0)))," ", INDEX(גיליון3!$U$13:$X$27,MATCH('דיווח פרטני'!G3532,גיליון3!$T$13:$T$27,0),MATCH('דיווח פרטני'!C3532,גיליון3!$U$12:$X$12,0)))</f>
        <v xml:space="preserve"> </v>
      </c>
      <c r="I3532" s="884"/>
    </row>
    <row r="3533" spans="1:9" ht="18" x14ac:dyDescent="0.4">
      <c r="A3533" s="20"/>
      <c r="B3533" s="20"/>
      <c r="C3533" s="20"/>
      <c r="D3533" s="20"/>
      <c r="E3533" s="880"/>
      <c r="F3533" s="881"/>
      <c r="G3533" s="882"/>
      <c r="H3533" s="883" t="str">
        <f t="array" ref="H3533">IF(ISERROR(INDEX(גיליון3!$U$13:$X$27,MATCH('דיווח פרטני'!G3533,גיליון3!$T$13:$T$27,0),MATCH('דיווח פרטני'!C3533,גיליון3!$U$12:$X$12,0)))," ", INDEX(גיליון3!$U$13:$X$27,MATCH('דיווח פרטני'!G3533,גיליון3!$T$13:$T$27,0),MATCH('דיווח פרטני'!C3533,גיליון3!$U$12:$X$12,0)))</f>
        <v xml:space="preserve"> </v>
      </c>
      <c r="I3533" s="884"/>
    </row>
    <row r="3534" spans="1:9" ht="18" x14ac:dyDescent="0.4">
      <c r="A3534" s="20"/>
      <c r="B3534" s="20"/>
      <c r="C3534" s="20"/>
      <c r="D3534" s="20"/>
      <c r="E3534" s="880"/>
      <c r="F3534" s="881"/>
      <c r="G3534" s="882"/>
      <c r="H3534" s="883" t="str">
        <f t="array" ref="H3534">IF(ISERROR(INDEX(גיליון3!$U$13:$X$27,MATCH('דיווח פרטני'!G3534,גיליון3!$T$13:$T$27,0),MATCH('דיווח פרטני'!C3534,גיליון3!$U$12:$X$12,0)))," ", INDEX(גיליון3!$U$13:$X$27,MATCH('דיווח פרטני'!G3534,גיליון3!$T$13:$T$27,0),MATCH('דיווח פרטני'!C3534,גיליון3!$U$12:$X$12,0)))</f>
        <v xml:space="preserve"> </v>
      </c>
      <c r="I3534" s="884"/>
    </row>
    <row r="3535" spans="1:9" ht="18" x14ac:dyDescent="0.4">
      <c r="A3535" s="20"/>
      <c r="B3535" s="20"/>
      <c r="C3535" s="20"/>
      <c r="D3535" s="20"/>
      <c r="E3535" s="880"/>
      <c r="F3535" s="881"/>
      <c r="G3535" s="882"/>
      <c r="H3535" s="883" t="str">
        <f t="array" ref="H3535">IF(ISERROR(INDEX(גיליון3!$U$13:$X$27,MATCH('דיווח פרטני'!G3535,גיליון3!$T$13:$T$27,0),MATCH('דיווח פרטני'!C3535,גיליון3!$U$12:$X$12,0)))," ", INDEX(גיליון3!$U$13:$X$27,MATCH('דיווח פרטני'!G3535,גיליון3!$T$13:$T$27,0),MATCH('דיווח פרטני'!C3535,גיליון3!$U$12:$X$12,0)))</f>
        <v xml:space="preserve"> </v>
      </c>
      <c r="I3535" s="884"/>
    </row>
    <row r="3536" spans="1:9" ht="18" x14ac:dyDescent="0.4">
      <c r="A3536" s="20"/>
      <c r="B3536" s="20"/>
      <c r="C3536" s="20"/>
      <c r="D3536" s="20"/>
      <c r="E3536" s="880"/>
      <c r="F3536" s="881"/>
      <c r="G3536" s="882"/>
      <c r="H3536" s="883" t="str">
        <f t="array" ref="H3536">IF(ISERROR(INDEX(גיליון3!$U$13:$X$27,MATCH('דיווח פרטני'!G3536,גיליון3!$T$13:$T$27,0),MATCH('דיווח פרטני'!C3536,גיליון3!$U$12:$X$12,0)))," ", INDEX(גיליון3!$U$13:$X$27,MATCH('דיווח פרטני'!G3536,גיליון3!$T$13:$T$27,0),MATCH('דיווח פרטני'!C3536,גיליון3!$U$12:$X$12,0)))</f>
        <v xml:space="preserve"> </v>
      </c>
      <c r="I3536" s="884"/>
    </row>
    <row r="3537" spans="1:9" ht="18" x14ac:dyDescent="0.4">
      <c r="A3537" s="20"/>
      <c r="B3537" s="20"/>
      <c r="C3537" s="20"/>
      <c r="D3537" s="20"/>
      <c r="E3537" s="880"/>
      <c r="F3537" s="881"/>
      <c r="G3537" s="882"/>
      <c r="H3537" s="883" t="str">
        <f t="array" ref="H3537">IF(ISERROR(INDEX(גיליון3!$U$13:$X$27,MATCH('דיווח פרטני'!G3537,גיליון3!$T$13:$T$27,0),MATCH('דיווח פרטני'!C3537,גיליון3!$U$12:$X$12,0)))," ", INDEX(גיליון3!$U$13:$X$27,MATCH('דיווח פרטני'!G3537,גיליון3!$T$13:$T$27,0),MATCH('דיווח פרטני'!C3537,גיליון3!$U$12:$X$12,0)))</f>
        <v xml:space="preserve"> </v>
      </c>
      <c r="I3537" s="884"/>
    </row>
    <row r="3538" spans="1:9" ht="18" x14ac:dyDescent="0.4">
      <c r="A3538" s="20"/>
      <c r="B3538" s="20"/>
      <c r="C3538" s="20"/>
      <c r="D3538" s="20"/>
      <c r="E3538" s="880"/>
      <c r="F3538" s="881"/>
      <c r="G3538" s="882"/>
      <c r="H3538" s="883" t="str">
        <f t="array" ref="H3538">IF(ISERROR(INDEX(גיליון3!$U$13:$X$27,MATCH('דיווח פרטני'!G3538,גיליון3!$T$13:$T$27,0),MATCH('דיווח פרטני'!C3538,גיליון3!$U$12:$X$12,0)))," ", INDEX(גיליון3!$U$13:$X$27,MATCH('דיווח פרטני'!G3538,גיליון3!$T$13:$T$27,0),MATCH('דיווח פרטני'!C3538,גיליון3!$U$12:$X$12,0)))</f>
        <v xml:space="preserve"> </v>
      </c>
      <c r="I3538" s="884"/>
    </row>
    <row r="3539" spans="1:9" ht="18" x14ac:dyDescent="0.4">
      <c r="A3539" s="20"/>
      <c r="B3539" s="20"/>
      <c r="C3539" s="20"/>
      <c r="D3539" s="20"/>
      <c r="E3539" s="879"/>
      <c r="F3539" s="881"/>
      <c r="G3539" s="882"/>
      <c r="H3539" s="883" t="str">
        <f t="array" ref="H3539">IF(ISERROR(INDEX(גיליון3!$U$13:$X$27,MATCH('דיווח פרטני'!G3539,גיליון3!$T$13:$T$27,0),MATCH('דיווח פרטני'!C3539,גיליון3!$U$12:$X$12,0)))," ", INDEX(גיליון3!$U$13:$X$27,MATCH('דיווח פרטני'!G3539,גיליון3!$T$13:$T$27,0),MATCH('דיווח פרטני'!C3539,גיליון3!$U$12:$X$12,0)))</f>
        <v xml:space="preserve"> </v>
      </c>
      <c r="I3539" s="884"/>
    </row>
  </sheetData>
  <sheetProtection selectLockedCells="1"/>
  <phoneticPr fontId="14" type="noConversion"/>
  <conditionalFormatting sqref="A6:G6 A7:D3319 F7:G3319 E7:E3494">
    <cfRule type="expression" dxfId="73" priority="7">
      <formula>SUM(#REF!)&lt;&gt;0</formula>
    </cfRule>
  </conditionalFormatting>
  <conditionalFormatting sqref="I6:I3494 J212:J3319">
    <cfRule type="expression" dxfId="72" priority="6">
      <formula>SUM(#REF!)&lt;&gt;0</formula>
    </cfRule>
  </conditionalFormatting>
  <conditionalFormatting sqref="J6:J18">
    <cfRule type="expression" dxfId="71" priority="5">
      <formula>SUM(#REF!)&lt;&gt;0</formula>
    </cfRule>
  </conditionalFormatting>
  <conditionalFormatting sqref="J19:J21">
    <cfRule type="expression" dxfId="70" priority="4">
      <formula>SUM(#REF!)&lt;&gt;0</formula>
    </cfRule>
  </conditionalFormatting>
  <conditionalFormatting sqref="J22:J131">
    <cfRule type="expression" dxfId="69" priority="1">
      <formula>SUM(#REF!)&lt;&gt;0</formula>
    </cfRule>
  </conditionalFormatting>
  <conditionalFormatting sqref="J132:J211">
    <cfRule type="expression" dxfId="68" priority="2">
      <formula>SUM(#REF!)&lt;&gt;0</formula>
    </cfRule>
  </conditionalFormatting>
  <dataValidations count="1">
    <dataValidation type="decimal" allowBlank="1" showErrorMessage="1" sqref="F5 F3152:F3156 F3320:F3539 F3175:F3179 F3198:F3202 F3221:F3225 F3244:F3248 F3267:F3271 F3290:F3294 F212 F3313:F3317 F231:F235 F254:F258 F277:F281 F300:F304 F323:F327 F346:F350 F369:F373 F392:F396 F415:F419 F438:F442 F461:F465 F484:F488 F507:F511 F530:F534 F553:F557 F576:F580 F599:F603 F622:F626 F645:F649 F668:F672 F691:F695 F714:F718 F737:F741 F760:F764 F783:F787 F806:F810 F829:F833 F852:F856 F875:F879 F898:F902 F921:F925 F944:F948 F967:F971 F990:F994 F1013:F1017 F1036:F1040 F1059:F1063 F1082:F1086 F1105:F1109 F1128:F1132 F1151:F1155 F1174:F1178 F1197:F1201 F1220:F1224 F1243:F1247 F1266:F1270 F1289:F1293 F1312:F1316 F1335:F1339 F1358:F1362 F1381:F1385 F1404:F1408 F1427:F1431 F1450:F1454 F1473:F1477 F1496:F1500 F1519:F1523 F1542:F1546 F1565:F1569 F1588:F1592 F1611:F1615 F1634:F1638 F1657:F1661 F1680:F1684 F1703:F1707 F1726:F1730 F1749:F1753 F1772:F1776 F1795:F1799 F1818:F1822 F1841:F1845 F1864:F1868 F1887:F1891 F1910:F1914 F1933:F1937 F1956:F1960 F1979:F1983 F2002:F2006 F2025:F2029 F2048:F2052 F2071:F2075 F2094:F2098 F2117:F2121 F2140:F2144 F2163:F2167 F2186:F2190 F2209:F2213 F2232:F2236 F2255:F2259 F2278:F2282 F2301:F2305 F2324:F2328 F2347:F2351 F2370:F2374 F2393:F2397 F2416:F2420 F2439:F2443 F2462:F2466 F2485:F2489 F2508:F2512 F2531:F2535 F2554:F2558 F2577:F2581 F2600:F2604 F2623:F2627 F2646:F2650 F2669:F2673 F2692:F2696 F2715:F2719 F2738:F2742 F2761:F2765 F2784:F2788 F2807:F2811 F2830:F2834 F2853:F2857 F2876:F2880 F2899:F2903 F2922:F2926 F2945:F2949 F2968:F2972 F2991:F2995 F3014:F3018 F3037:F3041 F3060:F3064 F3083:F3087 F3106:F3110 F3129:F3133" xr:uid="{00000000-0002-0000-0200-000000000000}">
      <formula1>7000</formula1>
      <formula2>85000</formula2>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12">
        <x14:dataValidation type="list" allowBlank="1" showInputMessage="1" showErrorMessage="1" prompt="הערך שהוזן אינו תואם, אנא הזינו ערך מתוך הרשימה" xr:uid="{00000000-0002-0000-0200-000001000000}">
          <x14:formula1>
            <xm:f>גיליון3!$F$10:$F$14</xm:f>
          </x14:formula1>
          <xm:sqref>C3320:C3539</xm:sqref>
        </x14:dataValidation>
        <x14:dataValidation type="list" allowBlank="1" showErrorMessage="1" xr:uid="{00000000-0002-0000-0200-000002000000}">
          <x14:formula1>
            <xm:f>גיליון3!$T$13:$T$27</xm:f>
          </x14:formula1>
          <xm:sqref>G212 G3297:G3317 G3274:G3294 G3251:G3271 G3228:G3248 G3205:G3225 G3182:G3202 G3159:G3179 G3136:G3156 G3113:G3133 G3090:G3110 G3067:G3087 G3044:G3064 G3021:G3041 G2998:G3018 G2975:G2995 G2952:G2972 G2929:G2949 G2906:G2926 G2883:G2903 G2860:G2880 G2837:G2857 G2814:G2834 G2791:G2811 G2768:G2788 G2745:G2765 G2722:G2742 G2699:G2719 G2676:G2696 G2653:G2673 G2630:G2650 G2607:G2627 G2584:G2604 G2561:G2581 G2538:G2558 G2515:G2535 G2492:G2512 G2469:G2489 G2446:G2466 G2423:G2443 G2400:G2420 G2377:G2397 G2354:G2374 G2331:G2351 G2308:G2328 G2285:G2305 G2262:G2282 G2239:G2259 G2216:G2236 G2193:G2213 G2170:G2190 G2147:G2167 G2124:G2144 G2101:G2121 G2078:G2098 G2055:G2075 G2032:G2052 G2009:G2029 G1986:G2006 G1963:G1983 G1940:G1960 G1917:G1937 G1894:G1914 G1871:G1891 G1848:G1868 G1825:G1845 G1802:G1822 G1779:G1799 G1756:G1776 G1733:G1753 G1710:G1730 G1687:G1707 G1664:G1684 G1641:G1661 G1618:G1638 G1595:G1615 G1572:G1592 G1549:G1569 G1526:G1546 G1503:G1523 G1480:G1500 G1457:G1477 G1434:G1454 G1411:G1431 G1388:G1408 G1365:G1385 G1342:G1362 G1319:G1339 G1296:G1316 G1273:G1293 G1250:G1270 G1227:G1247 G1204:G1224 G1181:G1201 G1158:G1178 G1135:G1155 G1112:G1132 G1089:G1109 G1066:G1086 G1043:G1063 G1020:G1040 G997:G1017 G974:G994 G951:G971 G928:G948 G905:G925 G882:G902 G859:G879 G836:G856 G813:G833 G790:G810 G767:G787 G744:G764 G721:G741 G698:G718 G675:G695 G652:G672 G629:G649 G606:G626 G583:G603 G560:G580 G537:G557 G514:G534 G491:G511 G468:G488 G445:G465 G422:G442 G399:G419 G376:G396 G353:G373 G330:G350 G307:G327 G284:G304 G261:G281 G238:G258 G215:G235 G3320:G3539</xm:sqref>
        </x14:dataValidation>
        <x14:dataValidation type="list" allowBlank="1" showErrorMessage="1" xr:uid="{00000000-0002-0000-0200-000003000000}">
          <x14:formula1>
            <xm:f>גיליון3!$M$11:$M$16</xm:f>
          </x14:formula1>
          <xm:sqref>D3495:D3538</xm:sqref>
        </x14:dataValidation>
        <x14:dataValidation type="list" allowBlank="1" showErrorMessage="1" xr:uid="{00000000-0002-0000-0200-000004000000}">
          <x14:formula1>
            <xm:f>גיליון3!$T$13:$T$24</xm:f>
          </x14:formula1>
          <xm:sqref>G214 G3319 G3296 G3273 G3250 G3227 G3204 G3181 G3158 G3135 G3112 G3089 G3066 G3043 G3020 G2997 G2974 G2951 G2928 G2905 G2882 G2859 G2836 G2813 G2790 G2767 G2744 G2721 G2698 G2675 G2652 G2629 G2606 G2583 G2560 G2537 G2514 G2491 G2468 G2445 G2422 G2399 G2376 G2353 G2330 G2307 G2284 G2261 G2238 G2215 G2192 G2169 G2146 G2123 G2100 G2077 G2054 G2031 G2008 G1985 G1962 G1939 G1916 G1893 G1870 G1847 G1824 G1801 G1778 G1755 G1732 G1709 G1686 G1663 G1640 G1617 G1594 G1571 G1548 G1525 G1502 G1479 G1456 G1433 G1410 G1387 G1364 G1341 G1318 G1295 G1272 G1249 G1226 G1203 G1180 G1157 G1134 G1111 G1088 G1065 G1042 G1019 G996 G973 G950 G927 G904 G881 G858 G835 G812 G789 G766 G743 G720 G697 G674 G651 G628 G605 G582 G559 G536 G513 G490 G467 G444 G421 G398 G375 G352 G329 G306 G283 G260 G237 G7:G211</xm:sqref>
        </x14:dataValidation>
        <x14:dataValidation type="list" allowBlank="1" showInputMessage="1" showErrorMessage="1" prompt="אנא הזינו שנת יצור מתוך הרשימה" xr:uid="{00000000-0002-0000-0200-000005000000}">
          <x14:formula1>
            <xm:f>גיליון3!$J$8:$J$45</xm:f>
          </x14:formula1>
          <xm:sqref>E3495:E3538</xm:sqref>
        </x14:dataValidation>
        <x14:dataValidation type="list" allowBlank="1" showErrorMessage="1" xr:uid="{00000000-0002-0000-0200-000006000000}">
          <x14:formula1>
            <xm:f>גיליון3!$F$11:$F$14</xm:f>
          </x14:formula1>
          <xm:sqref>C6:C3319</xm:sqref>
        </x14:dataValidation>
        <x14:dataValidation type="list" allowBlank="1" showErrorMessage="1" xr:uid="{00000000-0002-0000-0200-000007000000}">
          <x14:formula1>
            <xm:f>'מיפוי שמות'!$I$3:$I$14</xm:f>
          </x14:formula1>
          <xm:sqref>G6 G3157 G3180 G3203 G3226 G3249 G3272 G3295 G3318 G213 G236 G259 G282 G305 G328 G351 G374 G397 G420 G443 G466 G489 G512 G535 G558 G581 G604 G627 G650 G673 G696 G719 G742 G765 G788 G811 G834 G857 G880 G903 G926 G949 G972 G995 G1018 G1041 G1064 G1087 G1110 G1133 G1156 G1179 G1202 G1225 G1248 G1271 G1294 G1317 G1340 G1363 G1386 G1409 G1432 G1455 G1478 G1501 G1524 G1547 G1570 G1593 G1616 G1639 G1662 G1685 G1708 G1731 G1754 G1777 G1800 G1823 G1846 G1869 G1892 G1915 G1938 G1961 G1984 G2007 G2030 G2053 G2076 G2099 G2122 G2145 G2168 G2191 G2214 G2237 G2260 G2283 G2306 G2329 G2352 G2375 G2398 G2421 G2444 G2467 G2490 G2513 G2536 G2559 G2582 G2605 G2628 G2651 G2674 G2697 G2720 G2743 G2766 G2789 G2812 G2835 G2858 G2881 G2904 G2927 G2950 G2973 G2996 G3019 G3042 G3065 G3088 G3111 G3134</xm:sqref>
        </x14:dataValidation>
        <x14:dataValidation type="list" allowBlank="1" showErrorMessage="1" xr:uid="{00000000-0002-0000-0200-000008000000}">
          <x14:formula1>
            <xm:f>גיליון3!$M$11:$M$21</xm:f>
          </x14:formula1>
          <xm:sqref>D6:D3494</xm:sqref>
        </x14:dataValidation>
        <x14:dataValidation type="list" allowBlank="1" xr:uid="{00000000-0002-0000-0200-000009000000}">
          <x14:formula1>
            <xm:f>'מיפוי שמות'!$E$2:$E$9</xm:f>
          </x14:formula1>
          <xm:sqref>F3318:F3319 F3157:F3174 F3180:F3197 F3203:F3220 F3226:F3243 F3249:F3266 F3272:F3289 F3295:F3312 F3134:F3151 F213:F230 F236:F253 F259:F276 F282:F299 F305:F322 F328:F345 F351:F368 F374:F391 F397:F414 F420:F437 F443:F460 F466:F483 F489:F506 F512:F529 F535:F552 F558:F575 F581:F598 F604:F621 F627:F644 F650:F667 F673:F690 F696:F713 F719:F736 F742:F759 F765:F782 F788:F805 F811:F828 F834:F851 F857:F874 F880:F897 F903:F920 F926:F943 F949:F966 F972:F989 F995:F1012 F1018:F1035 F1041:F1058 F1064:F1081 F1087:F1104 F1110:F1127 F1133:F1150 F1156:F1173 F1179:F1196 F1202:F1219 F1225:F1242 F1248:F1265 F1271:F1288 F1294:F1311 F1317:F1334 F1340:F1357 F1363:F1380 F1386:F1403 F1409:F1426 F1432:F1449 F1455:F1472 F1478:F1495 F1501:F1518 F1524:F1541 F1547:F1564 F1570:F1587 F1593:F1610 F1616:F1633 F1639:F1656 F1662:F1679 F1685:F1702 F1708:F1725 F1731:F1748 F1754:F1771 F1777:F1794 F1800:F1817 F1823:F1840 F1846:F1863 F1869:F1886 F1892:F1909 F1915:F1932 F1938:F1955 F1961:F1978 F1984:F2001 F2007:F2024 F2030:F2047 F2053:F2070 F2076:F2093 F2099:F2116 F2122:F2139 F2145:F2162 F2168:F2185 F2191:F2208 F2214:F2231 F2237:F2254 F2260:F2277 F2283:F2300 F2306:F2323 F2329:F2346 F2352:F2369 F2375:F2392 F2398:F2415 F2421:F2438 F2444:F2461 F2467:F2484 F2490:F2507 F2513:F2530 F2536:F2553 F2559:F2576 F2582:F2599 F2605:F2622 F2628:F2645 F2651:F2668 F2674:F2691 F2697:F2714 F2720:F2737 F2743:F2760 F2766:F2783 F2789:F2806 F2812:F2829 F2835:F2852 F2858:F2875 F2881:F2898 F2904:F2921 F2927:F2944 F2950:F2967 F2973:F2990 F2996:F3013 F3019:F3036 F3042:F3059 F3065:F3082 F3088:F3105 F3111:F3128 F6:F211</xm:sqref>
        </x14:dataValidation>
        <x14:dataValidation type="list" allowBlank="1" showErrorMessage="1" xr:uid="{00000000-0002-0000-0200-00000A000000}">
          <x14:formula1>
            <xm:f>גיליון3!$J$1:$J$45</xm:f>
          </x14:formula1>
          <xm:sqref>E6:E3494</xm:sqref>
        </x14:dataValidation>
        <x14:dataValidation type="list" allowBlank="1" showErrorMessage="1" xr:uid="{00000000-0002-0000-0200-00000B000000}">
          <x14:formula1>
            <xm:f>גיליון3!$F$18:$F$19</xm:f>
          </x14:formula1>
          <xm:sqref>I6:I3494</xm:sqref>
        </x14:dataValidation>
        <x14:dataValidation type="list" allowBlank="1" showInputMessage="1" showErrorMessage="1" xr:uid="{00000000-0002-0000-0200-00000C000000}">
          <x14:formula1>
            <xm:f>'מיפוי שמות'!$E$2:$E$9</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ACC32"/>
  </sheetPr>
  <dimension ref="A1:AH161"/>
  <sheetViews>
    <sheetView rightToLeft="1" topLeftCell="A86" zoomScale="70" zoomScaleNormal="70" workbookViewId="0">
      <selection activeCell="G98" sqref="G98:H98"/>
    </sheetView>
  </sheetViews>
  <sheetFormatPr defaultColWidth="8.25" defaultRowHeight="24" customHeight="1" x14ac:dyDescent="0.3"/>
  <cols>
    <col min="1" max="1" width="28.5" style="22" customWidth="1"/>
    <col min="2" max="2" width="19.08203125" style="22" customWidth="1"/>
    <col min="3" max="3" width="14.08203125" style="22" customWidth="1"/>
    <col min="4" max="4" width="14.83203125" style="22" customWidth="1"/>
    <col min="5" max="5" width="13.5" style="22" customWidth="1"/>
    <col min="6" max="7" width="8.25" style="22"/>
    <col min="8" max="8" width="21.58203125" style="22" customWidth="1"/>
    <col min="9" max="9" width="8.25" style="22"/>
    <col min="10" max="10" width="24.58203125" style="22" customWidth="1"/>
    <col min="11" max="11" width="19.08203125" style="22" bestFit="1" customWidth="1"/>
    <col min="12" max="17" width="8.25" style="22"/>
    <col min="18" max="18" width="16.33203125" style="22" customWidth="1"/>
    <col min="19" max="19" width="8.25" style="21" customWidth="1"/>
    <col min="20" max="20" width="8.25" style="21"/>
    <col min="21" max="21" width="14" style="21" customWidth="1"/>
    <col min="22" max="22" width="14" style="29" customWidth="1"/>
    <col min="23" max="24" width="14" style="29" hidden="1" customWidth="1"/>
    <col min="25" max="25" width="0" style="21" hidden="1" customWidth="1"/>
    <col min="26" max="33" width="8.25" style="21"/>
    <col min="34" max="16384" width="8.25" style="22"/>
  </cols>
  <sheetData>
    <row r="1" spans="1:33" ht="24" customHeight="1" x14ac:dyDescent="0.3">
      <c r="A1" s="660"/>
      <c r="B1" s="660"/>
      <c r="C1" s="660"/>
      <c r="D1" s="660"/>
      <c r="E1" s="660"/>
      <c r="F1" s="660"/>
      <c r="G1" s="660"/>
      <c r="H1" s="660"/>
      <c r="I1" s="660"/>
      <c r="J1" s="660"/>
      <c r="K1" s="661"/>
      <c r="L1" s="661"/>
      <c r="M1" s="661"/>
      <c r="N1" s="661"/>
      <c r="O1" s="661"/>
    </row>
    <row r="2" spans="1:33" ht="24" customHeight="1" x14ac:dyDescent="0.3">
      <c r="A2" s="660"/>
      <c r="B2" s="715" t="s">
        <v>551</v>
      </c>
      <c r="C2" s="660"/>
      <c r="D2" s="660"/>
      <c r="E2" s="660"/>
      <c r="F2" s="660"/>
      <c r="G2" s="660"/>
      <c r="H2" s="660"/>
      <c r="I2" s="660"/>
      <c r="J2" s="660"/>
      <c r="K2" s="661"/>
      <c r="L2" s="661"/>
      <c r="M2" s="661"/>
      <c r="N2" s="661"/>
      <c r="O2" s="661"/>
    </row>
    <row r="3" spans="1:33" ht="24" customHeight="1" x14ac:dyDescent="0.3">
      <c r="A3" s="660"/>
      <c r="B3" s="660"/>
      <c r="C3" s="660"/>
      <c r="D3" s="660"/>
      <c r="E3" s="660"/>
      <c r="F3" s="660"/>
      <c r="G3" s="660"/>
      <c r="H3" s="660"/>
      <c r="I3" s="660"/>
      <c r="J3" s="660"/>
      <c r="K3" s="661"/>
      <c r="L3" s="661"/>
      <c r="M3" s="661"/>
      <c r="N3" s="661"/>
      <c r="O3" s="661"/>
    </row>
    <row r="5" spans="1:33" ht="24" customHeight="1" x14ac:dyDescent="0.5">
      <c r="A5" s="662" t="s">
        <v>535</v>
      </c>
      <c r="B5" s="566"/>
      <c r="C5" s="511"/>
      <c r="D5" s="512"/>
      <c r="E5" s="566"/>
      <c r="F5" s="512"/>
      <c r="G5" s="512"/>
      <c r="H5" s="659" t="str">
        <f>'פרטי המדווח'!E6</f>
        <v>מאיה תור בע"מ</v>
      </c>
      <c r="I5" s="659" t="s">
        <v>536</v>
      </c>
      <c r="J5" s="729">
        <f>'פרטי המדווח'!E7</f>
        <v>511039448</v>
      </c>
      <c r="K5" s="744"/>
      <c r="L5" s="744"/>
      <c r="V5" s="22"/>
      <c r="W5" s="22"/>
      <c r="X5" s="22"/>
      <c r="Y5" s="22"/>
      <c r="Z5" s="22"/>
      <c r="AA5" s="22"/>
      <c r="AB5" s="22"/>
      <c r="AC5" s="22"/>
      <c r="AD5" s="22"/>
      <c r="AE5" s="22"/>
      <c r="AF5" s="22"/>
      <c r="AG5" s="22"/>
    </row>
    <row r="6" spans="1:33" ht="24" customHeight="1" x14ac:dyDescent="0.3">
      <c r="A6" s="662" t="s">
        <v>537</v>
      </c>
      <c r="B6" s="566"/>
      <c r="C6" s="511"/>
      <c r="D6" s="512"/>
      <c r="E6" s="566"/>
      <c r="F6" s="566"/>
      <c r="G6" s="566"/>
      <c r="H6" s="567"/>
      <c r="I6" s="568"/>
      <c r="J6" s="568"/>
      <c r="K6" s="744"/>
      <c r="L6" s="744"/>
      <c r="V6" s="22"/>
      <c r="W6" s="22"/>
      <c r="X6" s="22"/>
      <c r="Y6" s="22"/>
      <c r="Z6" s="22"/>
      <c r="AA6" s="22"/>
      <c r="AB6" s="22"/>
      <c r="AC6" s="22"/>
      <c r="AD6" s="22"/>
      <c r="AE6" s="22"/>
      <c r="AF6" s="22"/>
      <c r="AG6" s="22"/>
    </row>
    <row r="7" spans="1:33" ht="24" customHeight="1" x14ac:dyDescent="0.3">
      <c r="B7" s="661"/>
      <c r="C7" s="661"/>
      <c r="D7" s="661"/>
      <c r="E7" s="661"/>
      <c r="F7" s="661"/>
      <c r="G7" s="661"/>
      <c r="H7" s="661"/>
      <c r="I7" s="661"/>
      <c r="J7" s="661"/>
      <c r="K7" s="661"/>
      <c r="L7" s="661"/>
      <c r="M7" s="661"/>
      <c r="N7" s="661"/>
      <c r="O7" s="661"/>
      <c r="V7" s="22"/>
      <c r="W7" s="22"/>
      <c r="X7" s="22"/>
      <c r="Y7" s="22"/>
      <c r="Z7" s="22"/>
      <c r="AA7" s="22"/>
      <c r="AB7" s="22"/>
      <c r="AC7" s="22"/>
      <c r="AD7" s="22"/>
      <c r="AE7" s="22"/>
      <c r="AF7" s="22"/>
      <c r="AG7" s="22"/>
    </row>
    <row r="8" spans="1:33" ht="24" customHeight="1" x14ac:dyDescent="0.3">
      <c r="A8" s="730" t="s">
        <v>100</v>
      </c>
      <c r="B8" s="717"/>
      <c r="C8" s="717"/>
      <c r="D8" s="717"/>
      <c r="E8" s="717"/>
      <c r="F8" s="717"/>
      <c r="G8" s="717"/>
      <c r="H8" s="717"/>
      <c r="I8" s="717"/>
      <c r="J8" s="717"/>
      <c r="K8" s="717"/>
      <c r="L8" s="717"/>
      <c r="M8" s="717"/>
      <c r="N8" s="745"/>
      <c r="O8" s="745"/>
      <c r="P8" s="747"/>
      <c r="Q8" s="21"/>
      <c r="R8" s="21"/>
      <c r="V8" s="27"/>
      <c r="W8" s="27"/>
      <c r="X8" s="27"/>
    </row>
    <row r="9" spans="1:33" ht="24" customHeight="1" x14ac:dyDescent="0.3">
      <c r="A9" s="731" t="s">
        <v>163</v>
      </c>
      <c r="B9" s="716"/>
      <c r="C9" s="716"/>
      <c r="D9" s="716"/>
      <c r="E9" s="716"/>
      <c r="F9" s="716"/>
      <c r="G9" s="716"/>
      <c r="H9" s="716"/>
      <c r="I9" s="716"/>
      <c r="J9" s="716"/>
      <c r="K9" s="716"/>
      <c r="L9" s="716"/>
      <c r="M9" s="716"/>
      <c r="N9" s="21"/>
      <c r="O9" s="21"/>
      <c r="P9" s="748"/>
      <c r="Q9" s="21"/>
      <c r="R9" s="21"/>
      <c r="V9" s="27"/>
      <c r="W9" s="27"/>
      <c r="X9" s="27"/>
    </row>
    <row r="10" spans="1:33" ht="24" customHeight="1" x14ac:dyDescent="0.3">
      <c r="A10" s="732" t="s">
        <v>511</v>
      </c>
      <c r="B10" s="716"/>
      <c r="C10" s="716"/>
      <c r="D10" s="716"/>
      <c r="E10" s="716"/>
      <c r="F10" s="716"/>
      <c r="G10" s="716"/>
      <c r="H10" s="716"/>
      <c r="I10" s="716"/>
      <c r="J10" s="716"/>
      <c r="K10" s="716"/>
      <c r="L10" s="716"/>
      <c r="M10" s="716"/>
      <c r="N10" s="21"/>
      <c r="O10" s="21"/>
      <c r="P10" s="748"/>
      <c r="Q10" s="21"/>
      <c r="R10" s="21"/>
      <c r="V10" s="27"/>
      <c r="W10" s="27"/>
      <c r="X10" s="27"/>
    </row>
    <row r="11" spans="1:33" ht="24" customHeight="1" x14ac:dyDescent="0.3">
      <c r="A11" s="731" t="s">
        <v>164</v>
      </c>
      <c r="B11" s="716"/>
      <c r="C11" s="716"/>
      <c r="D11" s="716"/>
      <c r="E11" s="716"/>
      <c r="F11" s="716"/>
      <c r="G11" s="716"/>
      <c r="H11" s="716"/>
      <c r="I11" s="716"/>
      <c r="J11" s="716"/>
      <c r="K11" s="716"/>
      <c r="L11" s="716"/>
      <c r="M11" s="716"/>
      <c r="N11" s="21"/>
      <c r="O11" s="21"/>
      <c r="P11" s="748"/>
      <c r="Q11" s="21"/>
      <c r="R11" s="21"/>
      <c r="V11" s="27"/>
      <c r="W11" s="27"/>
      <c r="X11" s="27"/>
    </row>
    <row r="12" spans="1:33" ht="24" customHeight="1" x14ac:dyDescent="0.3">
      <c r="A12" s="733" t="s">
        <v>165</v>
      </c>
      <c r="B12" s="28"/>
      <c r="C12" s="28"/>
      <c r="D12" s="28"/>
      <c r="E12" s="28"/>
      <c r="F12" s="28"/>
      <c r="G12" s="28"/>
      <c r="H12" s="28"/>
      <c r="I12" s="28"/>
      <c r="J12" s="28"/>
      <c r="K12" s="28"/>
      <c r="L12" s="28"/>
      <c r="M12" s="28"/>
      <c r="N12" s="746"/>
      <c r="O12" s="746"/>
      <c r="P12" s="749"/>
      <c r="Q12" s="21"/>
      <c r="R12" s="21"/>
      <c r="V12" s="27"/>
      <c r="W12" s="27"/>
      <c r="X12" s="27"/>
    </row>
    <row r="13" spans="1:33" ht="44.25" hidden="1" customHeight="1" x14ac:dyDescent="0.3">
      <c r="A13" s="535" t="s">
        <v>166</v>
      </c>
      <c r="B13" s="536"/>
      <c r="C13" s="536"/>
      <c r="D13" s="536"/>
      <c r="E13" s="536"/>
      <c r="F13" s="536"/>
      <c r="G13" s="536"/>
      <c r="H13" s="664"/>
      <c r="I13" s="536"/>
      <c r="J13" s="536"/>
      <c r="K13" s="536"/>
      <c r="L13" s="536"/>
      <c r="M13" s="536"/>
      <c r="N13" s="21"/>
      <c r="O13" s="21"/>
      <c r="P13" s="21"/>
      <c r="Q13" s="21"/>
      <c r="R13" s="21"/>
      <c r="V13" s="27"/>
      <c r="W13" s="27"/>
      <c r="X13" s="27"/>
    </row>
    <row r="14" spans="1:33" ht="24" customHeight="1" thickBot="1" x14ac:dyDescent="0.4">
      <c r="A14" s="718"/>
      <c r="B14" s="718"/>
      <c r="C14" s="718"/>
      <c r="D14" s="718"/>
      <c r="E14" s="25"/>
      <c r="F14" s="25"/>
      <c r="G14" s="25"/>
      <c r="H14" s="25"/>
      <c r="I14" s="25"/>
      <c r="J14" s="25"/>
      <c r="K14" s="21"/>
      <c r="L14" s="21"/>
      <c r="M14" s="21"/>
      <c r="N14" s="21"/>
      <c r="O14" s="21"/>
      <c r="P14" s="21"/>
      <c r="Q14" s="21"/>
      <c r="R14" s="21"/>
      <c r="V14" s="27"/>
      <c r="W14" s="27"/>
      <c r="X14" s="27"/>
    </row>
    <row r="15" spans="1:33" ht="23.15" customHeight="1" thickBot="1" x14ac:dyDescent="0.4">
      <c r="A15" s="812" t="s">
        <v>103</v>
      </c>
      <c r="B15" s="818"/>
      <c r="C15" s="817">
        <f>SUM(K22:M73)+SUM(E76:F77)+SUM(O85:P101)+SUM(O105:P109)+SUM(O111:P115)+SUM(O117:P121)+SUM(O123:P127)+SUM(O129:P133)+SUM(O135:P139)+SUM(O141:P145)+SUM(O147:P151)+K81</f>
        <v>14636.167951964</v>
      </c>
      <c r="D15" s="819" t="s">
        <v>104</v>
      </c>
      <c r="E15" s="25"/>
      <c r="F15" s="25"/>
      <c r="G15" s="25"/>
      <c r="H15" s="25"/>
      <c r="I15" s="25"/>
      <c r="J15" s="25"/>
      <c r="K15" s="25"/>
      <c r="L15" s="25"/>
      <c r="M15" s="25"/>
      <c r="N15" s="25"/>
      <c r="O15" s="25"/>
      <c r="P15" s="25"/>
      <c r="Q15" s="25"/>
      <c r="R15" s="25"/>
      <c r="V15" s="27"/>
      <c r="W15" s="27"/>
      <c r="X15" s="27"/>
    </row>
    <row r="16" spans="1:33" ht="24" hidden="1" customHeight="1" x14ac:dyDescent="0.35">
      <c r="E16" s="25"/>
      <c r="F16" s="25"/>
      <c r="G16" s="25"/>
      <c r="H16" s="25"/>
      <c r="I16" s="25"/>
      <c r="J16" s="25"/>
      <c r="K16" s="21"/>
      <c r="L16" s="21"/>
      <c r="M16" s="21"/>
      <c r="N16" s="21"/>
      <c r="O16" s="21"/>
      <c r="P16" s="21"/>
      <c r="Q16" s="21"/>
      <c r="R16" s="21"/>
      <c r="V16" s="27"/>
      <c r="W16" s="27"/>
      <c r="X16" s="27"/>
    </row>
    <row r="17" spans="1:25" ht="24" hidden="1" customHeight="1" x14ac:dyDescent="0.35">
      <c r="A17" s="30"/>
      <c r="B17" s="31"/>
      <c r="C17" s="32"/>
      <c r="D17" s="32"/>
      <c r="E17" s="25"/>
      <c r="F17" s="25"/>
      <c r="G17" s="25"/>
      <c r="H17" s="25"/>
      <c r="I17" s="25"/>
      <c r="J17" s="25"/>
      <c r="K17" s="25"/>
      <c r="L17" s="25"/>
      <c r="M17" s="25"/>
      <c r="N17" s="25"/>
      <c r="O17" s="25"/>
      <c r="P17" s="25"/>
      <c r="Q17" s="25"/>
      <c r="R17" s="25"/>
      <c r="V17" s="27"/>
      <c r="W17" s="27"/>
      <c r="X17" s="27"/>
    </row>
    <row r="18" spans="1:25" ht="24" hidden="1" customHeight="1" x14ac:dyDescent="0.35">
      <c r="A18" s="35" t="s">
        <v>167</v>
      </c>
      <c r="B18" s="36"/>
      <c r="C18" s="36"/>
      <c r="D18" s="36"/>
      <c r="E18" s="25"/>
      <c r="F18" s="25"/>
      <c r="G18" s="25"/>
      <c r="H18" s="25"/>
      <c r="I18" s="25"/>
      <c r="J18" s="25"/>
      <c r="K18" s="21"/>
      <c r="L18" s="21"/>
      <c r="M18" s="21"/>
      <c r="N18" s="21"/>
      <c r="O18" s="21"/>
      <c r="P18" s="21"/>
      <c r="Q18" s="21"/>
      <c r="R18" s="21"/>
      <c r="V18" s="27"/>
      <c r="W18" s="27"/>
      <c r="X18" s="27"/>
    </row>
    <row r="19" spans="1:25" ht="24" hidden="1" customHeight="1" x14ac:dyDescent="0.35">
      <c r="A19" s="39"/>
      <c r="B19" s="36"/>
      <c r="C19" s="40"/>
      <c r="D19" s="40"/>
      <c r="E19" s="25"/>
      <c r="F19" s="25"/>
      <c r="G19" s="25"/>
      <c r="H19" s="25"/>
      <c r="I19" s="25"/>
      <c r="J19" s="25"/>
      <c r="K19" s="25"/>
      <c r="L19" s="25"/>
      <c r="M19" s="25"/>
      <c r="N19" s="25"/>
      <c r="O19" s="25"/>
      <c r="P19" s="25"/>
      <c r="Q19" s="25"/>
      <c r="R19" s="25"/>
      <c r="V19" s="27"/>
      <c r="W19" s="27"/>
      <c r="X19" s="27"/>
    </row>
    <row r="20" spans="1:25" ht="24" hidden="1" customHeight="1" x14ac:dyDescent="0.35">
      <c r="A20" s="985" t="s">
        <v>168</v>
      </c>
      <c r="B20" s="986"/>
      <c r="C20" s="540" t="s">
        <v>169</v>
      </c>
      <c r="D20" s="537"/>
      <c r="E20" s="25" t="s">
        <v>147</v>
      </c>
      <c r="F20" s="25"/>
      <c r="G20" s="25" t="s">
        <v>170</v>
      </c>
      <c r="H20" s="25"/>
      <c r="I20" s="25"/>
      <c r="J20" s="25"/>
      <c r="K20" s="21" t="s">
        <v>110</v>
      </c>
      <c r="L20" s="21"/>
      <c r="M20" s="21"/>
      <c r="N20" s="21" t="s">
        <v>111</v>
      </c>
      <c r="O20" s="21"/>
      <c r="P20" s="21" t="s">
        <v>112</v>
      </c>
      <c r="Q20" s="21"/>
      <c r="R20" s="21" t="s">
        <v>113</v>
      </c>
      <c r="V20" s="27"/>
      <c r="W20" s="27"/>
      <c r="X20" s="27"/>
    </row>
    <row r="21" spans="1:25" ht="36" hidden="1" customHeight="1" thickBot="1" x14ac:dyDescent="0.4">
      <c r="A21" s="961" t="s">
        <v>82</v>
      </c>
      <c r="B21" s="987"/>
      <c r="C21" s="538"/>
      <c r="D21" s="539"/>
      <c r="E21" s="25" t="s">
        <v>171</v>
      </c>
      <c r="F21" s="25"/>
      <c r="G21" s="25"/>
      <c r="H21" s="25"/>
      <c r="I21" s="25"/>
      <c r="J21" s="25"/>
      <c r="K21" s="25"/>
      <c r="L21" s="25"/>
      <c r="M21" s="25"/>
      <c r="N21" s="25"/>
      <c r="O21" s="25"/>
      <c r="P21" s="25"/>
      <c r="Q21" s="25"/>
      <c r="R21" s="25"/>
      <c r="T21" s="21" t="s">
        <v>172</v>
      </c>
      <c r="U21" s="21" t="s">
        <v>173</v>
      </c>
      <c r="V21" s="29" t="s">
        <v>174</v>
      </c>
      <c r="W21" s="27" t="s">
        <v>175</v>
      </c>
      <c r="X21" s="27" t="s">
        <v>173</v>
      </c>
      <c r="Y21" s="21" t="s">
        <v>174</v>
      </c>
    </row>
    <row r="22" spans="1:25" ht="24" hidden="1" customHeight="1" thickTop="1" thickBot="1" x14ac:dyDescent="0.4">
      <c r="A22" s="988" t="s">
        <v>81</v>
      </c>
      <c r="B22" s="989"/>
      <c r="C22" s="983"/>
      <c r="D22" s="984"/>
      <c r="E22" s="25"/>
      <c r="F22" s="25"/>
      <c r="G22" s="25" t="str">
        <f>IF(E22='[1]מקדמי פליטה'!$C$19,'[1]מקדמי פליטה'!C49*1000,IF(E22='[1]מקדמי פליטה'!$C$20,'[1]מקדמי פליטה'!F49,""))</f>
        <v/>
      </c>
      <c r="H22" s="25"/>
      <c r="I22" s="25" t="s">
        <v>176</v>
      </c>
      <c r="J22" s="25"/>
      <c r="K22" s="21" t="str">
        <f>IFERROR(+C22*G22/1000,"")</f>
        <v/>
      </c>
      <c r="L22" s="21"/>
      <c r="M22" s="21"/>
      <c r="N22" s="21" t="str">
        <f>IFERROR(+K22/[1]סיכום!$C$34,"")</f>
        <v/>
      </c>
      <c r="O22" s="21"/>
      <c r="P22" s="21"/>
      <c r="Q22" s="21"/>
      <c r="R22" s="21"/>
      <c r="S22" s="25"/>
      <c r="T22" s="21">
        <f>IF(E22="TJ", C22,0)</f>
        <v>0</v>
      </c>
      <c r="U22" s="21">
        <f>+$T22*'[1]מקדמי פליטה'!D49</f>
        <v>0</v>
      </c>
      <c r="V22" s="29">
        <f>+$T22*'[1]מקדמי פליטה'!E49</f>
        <v>0</v>
      </c>
      <c r="W22" s="27">
        <f>IF(E22="Liter", C22,0)</f>
        <v>0</v>
      </c>
      <c r="X22" s="43">
        <f>+$W22*'[1]מקדמי פליטה'!G49/1000</f>
        <v>0</v>
      </c>
      <c r="Y22" s="44">
        <f>+$W22*'[1]מקדמי פליטה'!H49/1000</f>
        <v>0</v>
      </c>
    </row>
    <row r="23" spans="1:25" ht="24" hidden="1" customHeight="1" thickTop="1" thickBot="1" x14ac:dyDescent="0.4">
      <c r="A23" s="45" t="s">
        <v>85</v>
      </c>
      <c r="B23" s="46"/>
      <c r="C23" s="983"/>
      <c r="D23" s="984"/>
      <c r="E23" s="25"/>
      <c r="F23" s="25"/>
      <c r="G23" s="25" t="str">
        <f>IF(E23='[1]מקדמי פליטה'!$C$19,'[1]מקדמי פליטה'!C50*1000,IF(E23='[1]מקדמי פליטה'!$C$20,'[1]מקדמי פליטה'!F50,""))</f>
        <v/>
      </c>
      <c r="H23" s="25"/>
      <c r="I23" s="25"/>
      <c r="J23" s="25"/>
      <c r="K23" s="25" t="str">
        <f t="shared" ref="K23:K25" si="0">IFERROR(+C23*G23/1000,"")</f>
        <v/>
      </c>
      <c r="L23" s="25"/>
      <c r="M23" s="25"/>
      <c r="N23" s="25" t="str">
        <f>IFERROR(+K23/[1]סיכום!$C$34,"")</f>
        <v/>
      </c>
      <c r="O23" s="25"/>
      <c r="P23" s="25"/>
      <c r="Q23" s="25"/>
      <c r="R23" s="25"/>
      <c r="S23" s="25"/>
      <c r="T23" s="21">
        <f t="shared" ref="T23:T72" si="1">IF(E23="TJ", C23,0)</f>
        <v>0</v>
      </c>
      <c r="U23" s="21">
        <f>+$T23*'[1]מקדמי פליטה'!D50</f>
        <v>0</v>
      </c>
      <c r="V23" s="29">
        <f>+$T23*'[1]מקדמי פליטה'!E50</f>
        <v>0</v>
      </c>
      <c r="W23" s="27">
        <f t="shared" ref="W23:W72" si="2">IF(E23="Liter", C23,0)</f>
        <v>0</v>
      </c>
      <c r="X23" s="43">
        <f>+$W23*'[1]מקדמי פליטה'!G50/1000</f>
        <v>0</v>
      </c>
      <c r="Y23" s="44">
        <f>+$W23*'[1]מקדמי פליטה'!H50/1000</f>
        <v>0</v>
      </c>
    </row>
    <row r="24" spans="1:25" ht="24" hidden="1" customHeight="1" thickTop="1" thickBot="1" x14ac:dyDescent="0.4">
      <c r="A24" s="45" t="s">
        <v>88</v>
      </c>
      <c r="B24" s="46"/>
      <c r="C24" s="983"/>
      <c r="D24" s="984"/>
      <c r="E24" s="25"/>
      <c r="F24" s="25"/>
      <c r="G24" s="25" t="str">
        <f>IF(E24='[1]מקדמי פליטה'!$C$19,'[1]מקדמי פליטה'!C51*1000,IF(E24='[1]מקדמי פליטה'!$C$20,'[1]מקדמי פליטה'!F51,""))</f>
        <v/>
      </c>
      <c r="H24" s="25"/>
      <c r="I24" s="25"/>
      <c r="J24" s="25"/>
      <c r="K24" s="21" t="str">
        <f t="shared" si="0"/>
        <v/>
      </c>
      <c r="L24" s="21"/>
      <c r="M24" s="21"/>
      <c r="N24" s="21" t="str">
        <f>IFERROR(+K24/[1]סיכום!$C$34,"")</f>
        <v/>
      </c>
      <c r="O24" s="21"/>
      <c r="P24" s="21"/>
      <c r="Q24" s="21"/>
      <c r="R24" s="21"/>
      <c r="S24" s="25"/>
      <c r="T24" s="21">
        <f t="shared" si="1"/>
        <v>0</v>
      </c>
      <c r="U24" s="21">
        <f>+$T24*'[1]מקדמי פליטה'!D51</f>
        <v>0</v>
      </c>
      <c r="V24" s="29">
        <f>+$T24*'[1]מקדמי פליטה'!E51</f>
        <v>0</v>
      </c>
      <c r="W24" s="27">
        <f t="shared" si="2"/>
        <v>0</v>
      </c>
      <c r="X24" s="43">
        <f>+$W24*'[1]מקדמי פליטה'!G51/1000</f>
        <v>0</v>
      </c>
      <c r="Y24" s="44">
        <f>+$W24*'[1]מקדמי פליטה'!H51/1000</f>
        <v>0</v>
      </c>
    </row>
    <row r="25" spans="1:25" ht="24" hidden="1" customHeight="1" thickTop="1" thickBot="1" x14ac:dyDescent="0.4">
      <c r="A25" s="45" t="s">
        <v>177</v>
      </c>
      <c r="B25" s="46"/>
      <c r="C25" s="983"/>
      <c r="D25" s="984"/>
      <c r="E25" s="25"/>
      <c r="F25" s="25"/>
      <c r="G25" s="25" t="str">
        <f>IF(E25='[1]מקדמי פליטה'!$C$19,'[1]מקדמי פליטה'!C59*1000,IF(E25='[1]מקדמי פליטה'!$C$20,'[1]מקדמי פליטה'!F59,""))</f>
        <v/>
      </c>
      <c r="H25" s="25"/>
      <c r="I25" s="25"/>
      <c r="J25" s="25"/>
      <c r="K25" s="25" t="str">
        <f t="shared" si="0"/>
        <v/>
      </c>
      <c r="L25" s="25"/>
      <c r="M25" s="25"/>
      <c r="N25" s="25" t="str">
        <f>IFERROR(+K25/[1]סיכום!$C$34,"")</f>
        <v/>
      </c>
      <c r="O25" s="25"/>
      <c r="P25" s="25"/>
      <c r="Q25" s="25"/>
      <c r="R25" s="25"/>
      <c r="S25" s="25"/>
      <c r="T25" s="21">
        <f t="shared" si="1"/>
        <v>0</v>
      </c>
      <c r="U25" s="21">
        <f>+$T25*'[1]מקדמי פליטה'!D59</f>
        <v>0</v>
      </c>
      <c r="V25" s="29">
        <f>+$T25*'[1]מקדמי פליטה'!E59</f>
        <v>0</v>
      </c>
      <c r="W25" s="27">
        <f t="shared" si="2"/>
        <v>0</v>
      </c>
      <c r="X25" s="43">
        <f>+$W25*'[1]מקדמי פליטה'!G59/1000</f>
        <v>0</v>
      </c>
      <c r="Y25" s="44">
        <f>+$W25*'[1]מקדמי פליטה'!H59/1000</f>
        <v>0</v>
      </c>
    </row>
    <row r="26" spans="1:25" ht="24" hidden="1" customHeight="1" thickTop="1" thickBot="1" x14ac:dyDescent="0.4">
      <c r="A26" s="529" t="s">
        <v>178</v>
      </c>
      <c r="B26" s="530"/>
      <c r="C26" s="47"/>
      <c r="D26" s="47"/>
      <c r="E26" s="25"/>
      <c r="F26" s="25"/>
      <c r="G26" s="25"/>
      <c r="H26" s="25"/>
      <c r="I26" s="25"/>
      <c r="J26" s="25"/>
      <c r="K26" s="21"/>
      <c r="L26" s="21"/>
      <c r="M26" s="21"/>
      <c r="N26" s="21"/>
      <c r="O26" s="21"/>
      <c r="P26" s="21"/>
      <c r="Q26" s="21"/>
      <c r="R26" s="21"/>
      <c r="S26" s="25"/>
      <c r="W26" s="27"/>
      <c r="X26" s="43"/>
      <c r="Y26" s="44"/>
    </row>
    <row r="27" spans="1:25" ht="24" hidden="1" customHeight="1" thickTop="1" thickBot="1" x14ac:dyDescent="0.4">
      <c r="A27" s="45" t="s">
        <v>91</v>
      </c>
      <c r="B27" s="46"/>
      <c r="C27" s="983"/>
      <c r="D27" s="984"/>
      <c r="E27" s="25"/>
      <c r="F27" s="25"/>
      <c r="G27" s="25" t="str">
        <f>IF(E27='[1]מקדמי פליטה'!$C$19,'[1]מקדמי פליטה'!C53*1000,IF(E27='[1]מקדמי פליטה'!$C$20,'[1]מקדמי פליטה'!F53,""))</f>
        <v/>
      </c>
      <c r="H27" s="25"/>
      <c r="I27" s="25"/>
      <c r="J27" s="25"/>
      <c r="K27" s="25" t="str">
        <f t="shared" ref="K27:K29" si="3">IFERROR(+C27*G27/1000,"")</f>
        <v/>
      </c>
      <c r="L27" s="25"/>
      <c r="M27" s="25"/>
      <c r="N27" s="25" t="str">
        <f>IFERROR(+K27/[1]סיכום!$C$34,"")</f>
        <v/>
      </c>
      <c r="O27" s="25"/>
      <c r="P27" s="25"/>
      <c r="Q27" s="25"/>
      <c r="R27" s="25"/>
      <c r="S27" s="25"/>
      <c r="T27" s="21">
        <f t="shared" si="1"/>
        <v>0</v>
      </c>
      <c r="U27" s="21">
        <f>+$T27*'[1]מקדמי פליטה'!D54</f>
        <v>0</v>
      </c>
      <c r="V27" s="29">
        <f>+$T27*'[1]מקדמי פליטה'!E54</f>
        <v>0</v>
      </c>
      <c r="W27" s="27">
        <f t="shared" si="2"/>
        <v>0</v>
      </c>
      <c r="X27" s="43">
        <f>+$W27*'[1]מקדמי פליטה'!G53/1000</f>
        <v>0</v>
      </c>
      <c r="Y27" s="44">
        <f>+$W27*'[1]מקדמי פליטה'!H53/1000</f>
        <v>0</v>
      </c>
    </row>
    <row r="28" spans="1:25" ht="24" hidden="1" customHeight="1" thickTop="1" thickBot="1" x14ac:dyDescent="0.4">
      <c r="A28" s="45" t="s">
        <v>93</v>
      </c>
      <c r="B28" s="46"/>
      <c r="C28" s="983"/>
      <c r="D28" s="984"/>
      <c r="E28" s="25"/>
      <c r="F28" s="25"/>
      <c r="G28" s="25" t="str">
        <f>IF(E28='[1]מקדמי פליטה'!$C$19,'[1]מקדמי פליטה'!C54*1000,IF(E28='[1]מקדמי פליטה'!$C$20,'[1]מקדמי פליטה'!F54,""))</f>
        <v/>
      </c>
      <c r="H28" s="25"/>
      <c r="I28" s="25"/>
      <c r="J28" s="25"/>
      <c r="K28" s="21" t="str">
        <f t="shared" si="3"/>
        <v/>
      </c>
      <c r="L28" s="21"/>
      <c r="M28" s="21"/>
      <c r="N28" s="21" t="str">
        <f>IFERROR(+K28/[1]סיכום!$C$34,"")</f>
        <v/>
      </c>
      <c r="O28" s="21"/>
      <c r="P28" s="21"/>
      <c r="Q28" s="21"/>
      <c r="R28" s="21"/>
      <c r="S28" s="25"/>
      <c r="T28" s="21">
        <f t="shared" si="1"/>
        <v>0</v>
      </c>
      <c r="U28" s="21">
        <f>+$T28*'[1]מקדמי פליטה'!D55</f>
        <v>0</v>
      </c>
      <c r="V28" s="29">
        <f>+$T28*'[1]מקדמי פליטה'!E55</f>
        <v>0</v>
      </c>
      <c r="W28" s="27">
        <f t="shared" si="2"/>
        <v>0</v>
      </c>
      <c r="X28" s="43">
        <f>+$W28*'[1]מקדמי פליטה'!G54/1000</f>
        <v>0</v>
      </c>
      <c r="Y28" s="44">
        <f>+$W28*'[1]מקדמי פליטה'!H54/1000</f>
        <v>0</v>
      </c>
    </row>
    <row r="29" spans="1:25" ht="24" hidden="1" customHeight="1" thickTop="1" thickBot="1" x14ac:dyDescent="0.4">
      <c r="A29" s="45" t="s">
        <v>95</v>
      </c>
      <c r="B29" s="46"/>
      <c r="C29" s="983"/>
      <c r="D29" s="984"/>
      <c r="E29" s="25"/>
      <c r="F29" s="25"/>
      <c r="G29" s="25" t="str">
        <f>IF(E29='[1]מקדמי פליטה'!$C$19,'[1]מקדמי פליטה'!C55*1000,IF(E29='[1]מקדמי פליטה'!$C$20,'[1]מקדמי פליטה'!F55,""))</f>
        <v/>
      </c>
      <c r="H29" s="25"/>
      <c r="I29" s="25"/>
      <c r="J29" s="25"/>
      <c r="K29" s="25" t="str">
        <f t="shared" si="3"/>
        <v/>
      </c>
      <c r="L29" s="25"/>
      <c r="M29" s="25"/>
      <c r="N29" s="25" t="str">
        <f>IFERROR(+K29/[1]סיכום!$C$34,"")</f>
        <v/>
      </c>
      <c r="O29" s="25"/>
      <c r="P29" s="25"/>
      <c r="Q29" s="25"/>
      <c r="R29" s="25"/>
      <c r="S29" s="25"/>
      <c r="T29" s="21">
        <f t="shared" si="1"/>
        <v>0</v>
      </c>
      <c r="U29" s="21">
        <f>+$T29*'[1]מקדמי פליטה'!D56</f>
        <v>0</v>
      </c>
      <c r="V29" s="29">
        <f>+$T29*'[1]מקדמי פליטה'!E56</f>
        <v>0</v>
      </c>
      <c r="W29" s="27">
        <f t="shared" si="2"/>
        <v>0</v>
      </c>
      <c r="X29" s="43">
        <f>+$W29*'[1]מקדמי פליטה'!G55/1000</f>
        <v>0</v>
      </c>
      <c r="Y29" s="44">
        <f>+$W29*'[1]מקדמי פליטה'!H55/1000</f>
        <v>0</v>
      </c>
    </row>
    <row r="30" spans="1:25" ht="24" hidden="1" customHeight="1" thickTop="1" thickBot="1" x14ac:dyDescent="0.4">
      <c r="A30" s="529" t="s">
        <v>179</v>
      </c>
      <c r="B30" s="530"/>
      <c r="C30" s="48"/>
      <c r="D30" s="48"/>
      <c r="E30" s="25"/>
      <c r="F30" s="25"/>
      <c r="G30" s="25"/>
      <c r="H30" s="25"/>
      <c r="I30" s="25"/>
      <c r="J30" s="25"/>
      <c r="K30" s="21"/>
      <c r="L30" s="21"/>
      <c r="M30" s="21"/>
      <c r="N30" s="21"/>
      <c r="O30" s="21"/>
      <c r="P30" s="21"/>
      <c r="Q30" s="21"/>
      <c r="R30" s="21"/>
      <c r="S30" s="25"/>
      <c r="W30" s="27"/>
      <c r="X30" s="43"/>
      <c r="Y30" s="44"/>
    </row>
    <row r="31" spans="1:25" ht="24" hidden="1" customHeight="1" thickTop="1" thickBot="1" x14ac:dyDescent="0.4">
      <c r="A31" s="45" t="s">
        <v>81</v>
      </c>
      <c r="B31" s="46"/>
      <c r="C31" s="983"/>
      <c r="D31" s="984"/>
      <c r="E31" s="25"/>
      <c r="F31" s="25"/>
      <c r="G31" s="25" t="str">
        <f>IF(E31='[1]מקדמי פליטה'!$C$19,'[1]מקדמי פליטה'!C57*1000,IF(E31='[1]מקדמי פליטה'!$C$20,'[1]מקדמי פליטה'!F57,""))</f>
        <v/>
      </c>
      <c r="H31" s="25"/>
      <c r="I31" s="25"/>
      <c r="J31" s="25"/>
      <c r="K31" s="25" t="str">
        <f t="shared" ref="K31:K32" si="4">IFERROR(+C31*G31/1000,"")</f>
        <v/>
      </c>
      <c r="L31" s="25"/>
      <c r="M31" s="25"/>
      <c r="N31" s="25" t="str">
        <f>IFERROR(+K31/[1]סיכום!$C$34,"")</f>
        <v/>
      </c>
      <c r="O31" s="25"/>
      <c r="P31" s="25"/>
      <c r="Q31" s="25"/>
      <c r="R31" s="25"/>
      <c r="S31" s="25"/>
      <c r="T31" s="21">
        <f t="shared" si="1"/>
        <v>0</v>
      </c>
      <c r="U31" s="21">
        <f>+$T31*'[1]מקדמי פליטה'!D57</f>
        <v>0</v>
      </c>
      <c r="V31" s="29">
        <f>+$T31*'[1]מקדמי פליטה'!E57</f>
        <v>0</v>
      </c>
      <c r="W31" s="27">
        <f t="shared" si="2"/>
        <v>0</v>
      </c>
      <c r="X31" s="43">
        <f>+$W31*'[1]מקדמי פליטה'!G57/1000</f>
        <v>0</v>
      </c>
      <c r="Y31" s="44">
        <f>+$W31*'[1]מקדמי פליטה'!H57/1000</f>
        <v>0</v>
      </c>
    </row>
    <row r="32" spans="1:25" ht="24" hidden="1" customHeight="1" thickTop="1" thickBot="1" x14ac:dyDescent="0.4">
      <c r="A32" s="49" t="s">
        <v>98</v>
      </c>
      <c r="B32" s="50"/>
      <c r="C32" s="983"/>
      <c r="D32" s="984"/>
      <c r="E32" s="25"/>
      <c r="F32" s="25"/>
      <c r="G32" s="25" t="str">
        <f>IF(E32='[1]מקדמי פליטה'!$C$19,'[1]מקדמי פליטה'!C58*1000,IF(E32='[1]מקדמי פליטה'!$C$20,'[1]מקדמי פליטה'!F58,""))</f>
        <v/>
      </c>
      <c r="H32" s="25"/>
      <c r="I32" s="25"/>
      <c r="J32" s="25"/>
      <c r="K32" s="21" t="str">
        <f t="shared" si="4"/>
        <v/>
      </c>
      <c r="L32" s="21"/>
      <c r="M32" s="21"/>
      <c r="N32" s="21" t="str">
        <f>IFERROR(+K32/[1]סיכום!$C$34,"")</f>
        <v/>
      </c>
      <c r="O32" s="21"/>
      <c r="P32" s="21"/>
      <c r="Q32" s="21"/>
      <c r="R32" s="21"/>
      <c r="S32" s="25"/>
      <c r="T32" s="21">
        <f t="shared" si="1"/>
        <v>0</v>
      </c>
      <c r="U32" s="21">
        <f>+$T32*'[1]מקדמי פליטה'!D58</f>
        <v>0</v>
      </c>
      <c r="V32" s="29">
        <f>+$T32*'[1]מקדמי פליטה'!E58</f>
        <v>0</v>
      </c>
      <c r="W32" s="27">
        <f t="shared" si="2"/>
        <v>0</v>
      </c>
      <c r="X32" s="43">
        <f>+$W32*'[1]מקדמי פליטה'!G58/1000</f>
        <v>0</v>
      </c>
      <c r="Y32" s="44">
        <f>+$W32*'[1]מקדמי פליטה'!H58/1000</f>
        <v>0</v>
      </c>
    </row>
    <row r="33" spans="1:25" ht="24" hidden="1" customHeight="1" thickTop="1" x14ac:dyDescent="0.35">
      <c r="A33" s="533" t="s">
        <v>180</v>
      </c>
      <c r="B33" s="534"/>
      <c r="C33" s="534"/>
      <c r="D33" s="534"/>
      <c r="E33" s="25"/>
      <c r="F33" s="25"/>
      <c r="G33" s="25"/>
      <c r="H33" s="25"/>
      <c r="I33" s="25"/>
      <c r="J33" s="25"/>
      <c r="K33" s="25"/>
      <c r="L33" s="25"/>
      <c r="M33" s="25"/>
      <c r="N33" s="25"/>
      <c r="O33" s="25"/>
      <c r="P33" s="25"/>
      <c r="Q33" s="25"/>
      <c r="R33" s="25"/>
      <c r="S33" s="25"/>
      <c r="W33" s="27"/>
      <c r="X33" s="43"/>
      <c r="Y33" s="44"/>
    </row>
    <row r="34" spans="1:25" ht="24" hidden="1" customHeight="1" thickBot="1" x14ac:dyDescent="0.4">
      <c r="A34" s="529" t="s">
        <v>15</v>
      </c>
      <c r="B34" s="530"/>
      <c r="C34" s="51"/>
      <c r="D34" s="51"/>
      <c r="E34" s="25"/>
      <c r="F34" s="25"/>
      <c r="G34" s="25"/>
      <c r="H34" s="25"/>
      <c r="I34" s="25"/>
      <c r="J34" s="25"/>
      <c r="K34" s="21"/>
      <c r="L34" s="21"/>
      <c r="M34" s="21"/>
      <c r="N34" s="21"/>
      <c r="O34" s="21"/>
      <c r="P34" s="21"/>
      <c r="Q34" s="21"/>
      <c r="R34" s="21"/>
      <c r="S34" s="25"/>
      <c r="W34" s="27"/>
      <c r="X34" s="43"/>
      <c r="Y34" s="44"/>
    </row>
    <row r="35" spans="1:25" ht="24" hidden="1" customHeight="1" thickTop="1" thickBot="1" x14ac:dyDescent="0.4">
      <c r="A35" s="45" t="s">
        <v>168</v>
      </c>
      <c r="B35" s="46"/>
      <c r="C35" s="983"/>
      <c r="D35" s="984"/>
      <c r="E35" s="25"/>
      <c r="F35" s="25"/>
      <c r="G35" s="25" t="str">
        <f>IF(E35='[1]מקדמי פליטה'!$C$19,'[1]מקדמי פליטה'!C61*1000,IF(E35='[1]מקדמי פליטה'!$C$20,'[1]מקדמי פליטה'!F61,""))</f>
        <v/>
      </c>
      <c r="H35" s="25"/>
      <c r="I35" s="25"/>
      <c r="J35" s="25"/>
      <c r="K35" s="25" t="str">
        <f t="shared" ref="K35:K37" si="5">IFERROR(+C35*G35/1000,"")</f>
        <v/>
      </c>
      <c r="L35" s="25"/>
      <c r="M35" s="25"/>
      <c r="N35" s="25" t="str">
        <f>IFERROR(+K35/[1]סיכום!$C$34,"")</f>
        <v/>
      </c>
      <c r="O35" s="25"/>
      <c r="P35" s="25"/>
      <c r="Q35" s="25"/>
      <c r="R35" s="25"/>
      <c r="S35" s="25"/>
      <c r="T35" s="21">
        <f t="shared" si="1"/>
        <v>0</v>
      </c>
      <c r="U35" s="21">
        <f>+$T35*'[1]מקדמי פליטה'!D61</f>
        <v>0</v>
      </c>
      <c r="V35" s="29">
        <f>+$T35*'[1]מקדמי פליטה'!E61</f>
        <v>0</v>
      </c>
      <c r="W35" s="27">
        <f t="shared" si="2"/>
        <v>0</v>
      </c>
      <c r="X35" s="43">
        <f>+$W35*'[1]מקדמי פליטה'!G61/1000</f>
        <v>0</v>
      </c>
      <c r="Y35" s="44">
        <f>+$W35*'[1]מקדמי פליטה'!H61/1000</f>
        <v>0</v>
      </c>
    </row>
    <row r="36" spans="1:25" ht="24" hidden="1" customHeight="1" thickTop="1" thickBot="1" x14ac:dyDescent="0.4">
      <c r="A36" s="45" t="s">
        <v>178</v>
      </c>
      <c r="B36" s="46"/>
      <c r="C36" s="983"/>
      <c r="D36" s="984"/>
      <c r="E36" s="25"/>
      <c r="F36" s="25"/>
      <c r="G36" s="25" t="str">
        <f>IF(E36='[1]מקדמי פליטה'!$C$19,'[1]מקדמי פליטה'!C62*1000,IF(E36='[1]מקדמי פליטה'!$C$20,'[1]מקדמי פליטה'!F62,""))</f>
        <v/>
      </c>
      <c r="H36" s="25"/>
      <c r="I36" s="25"/>
      <c r="J36" s="25"/>
      <c r="K36" s="21" t="str">
        <f t="shared" si="5"/>
        <v/>
      </c>
      <c r="L36" s="21"/>
      <c r="M36" s="21"/>
      <c r="N36" s="21" t="str">
        <f>IFERROR(+K36/[1]סיכום!$C$34,"")</f>
        <v/>
      </c>
      <c r="O36" s="21"/>
      <c r="P36" s="21"/>
      <c r="Q36" s="21"/>
      <c r="R36" s="21"/>
      <c r="S36" s="25"/>
      <c r="T36" s="21">
        <f t="shared" si="1"/>
        <v>0</v>
      </c>
      <c r="U36" s="21">
        <f>+$T36*'[1]מקדמי פליטה'!D62</f>
        <v>0</v>
      </c>
      <c r="V36" s="29">
        <f>+$T36*'[1]מקדמי פליטה'!E62</f>
        <v>0</v>
      </c>
      <c r="W36" s="27">
        <f t="shared" si="2"/>
        <v>0</v>
      </c>
      <c r="X36" s="43">
        <f>+$W36*'[1]מקדמי פליטה'!G62/1000</f>
        <v>0</v>
      </c>
      <c r="Y36" s="44">
        <f>+$W36*'[1]מקדמי פליטה'!H62/1000</f>
        <v>0</v>
      </c>
    </row>
    <row r="37" spans="1:25" ht="24" hidden="1" customHeight="1" thickTop="1" thickBot="1" x14ac:dyDescent="0.4">
      <c r="A37" s="45" t="s">
        <v>179</v>
      </c>
      <c r="B37" s="46"/>
      <c r="C37" s="983"/>
      <c r="D37" s="984"/>
      <c r="E37" s="25"/>
      <c r="F37" s="25"/>
      <c r="G37" s="25" t="str">
        <f>IF(E37='[1]מקדמי פליטה'!$C$19,'[1]מקדמי פליטה'!C63*1000,IF(E37='[1]מקדמי פליטה'!$C$20,'[1]מקדמי פליטה'!F63,""))</f>
        <v/>
      </c>
      <c r="H37" s="25"/>
      <c r="I37" s="25"/>
      <c r="J37" s="25"/>
      <c r="K37" s="25" t="str">
        <f t="shared" si="5"/>
        <v/>
      </c>
      <c r="L37" s="25"/>
      <c r="M37" s="25"/>
      <c r="N37" s="25" t="str">
        <f>IFERROR(+K37/[1]סיכום!$C$34,"")</f>
        <v/>
      </c>
      <c r="O37" s="25"/>
      <c r="P37" s="25"/>
      <c r="Q37" s="25"/>
      <c r="R37" s="25"/>
      <c r="S37" s="25"/>
      <c r="T37" s="21">
        <f t="shared" si="1"/>
        <v>0</v>
      </c>
      <c r="U37" s="21">
        <f>+$T37*'[1]מקדמי פליטה'!D63</f>
        <v>0</v>
      </c>
      <c r="V37" s="29">
        <f>+$T37*'[1]מקדמי פליטה'!E63</f>
        <v>0</v>
      </c>
      <c r="W37" s="27">
        <f t="shared" si="2"/>
        <v>0</v>
      </c>
      <c r="X37" s="43">
        <f>+$W37*'[1]מקדמי פליטה'!G63/1000</f>
        <v>0</v>
      </c>
      <c r="Y37" s="44">
        <f>+$W37*'[1]מקדמי פליטה'!H63/1000</f>
        <v>0</v>
      </c>
    </row>
    <row r="38" spans="1:25" ht="24" hidden="1" customHeight="1" thickTop="1" thickBot="1" x14ac:dyDescent="0.4">
      <c r="A38" s="52" t="s">
        <v>181</v>
      </c>
      <c r="B38" s="53"/>
      <c r="C38" s="983"/>
      <c r="D38" s="984"/>
      <c r="E38" s="25" t="s">
        <v>182</v>
      </c>
      <c r="F38" s="25"/>
      <c r="G38" s="25">
        <f>IF(E38='[1]מקדמי פליטה'!$A$19,'[1]מקדמי פליטה'!C63*1000,'[1]מקדמי פליטה'!F63)</f>
        <v>2.6997520000000002</v>
      </c>
      <c r="H38" s="25"/>
      <c r="I38" s="25"/>
      <c r="J38" s="25"/>
      <c r="K38" s="21">
        <f>+C38*G38/1000</f>
        <v>0</v>
      </c>
      <c r="L38" s="21"/>
      <c r="M38" s="21"/>
      <c r="N38" s="21">
        <f>+K38/[1]סיכום!$C$34</f>
        <v>0</v>
      </c>
      <c r="O38" s="21"/>
      <c r="P38" s="21"/>
      <c r="Q38" s="21"/>
      <c r="R38" s="21"/>
      <c r="S38" s="25"/>
      <c r="T38" s="21">
        <f>IF(E38="TJ", C38,0)</f>
        <v>0</v>
      </c>
      <c r="U38" s="21">
        <f>+$T38*'[1]מקדמי פליטה'!D63</f>
        <v>0</v>
      </c>
      <c r="V38" s="29">
        <f>+$T38*'[1]מקדמי פליטה'!E63</f>
        <v>0</v>
      </c>
      <c r="W38" s="27">
        <f>IF(E38="Liter", C38,0)</f>
        <v>0</v>
      </c>
      <c r="X38" s="43">
        <f>+$W38*'[1]מקדמי פליטה'!G63/1000</f>
        <v>0</v>
      </c>
      <c r="Y38" s="44">
        <f>+$W38*'[1]מקדמי פליטה'!H63/1000</f>
        <v>0</v>
      </c>
    </row>
    <row r="39" spans="1:25" ht="24" hidden="1" customHeight="1" thickTop="1" thickBot="1" x14ac:dyDescent="0.4">
      <c r="A39" s="52" t="s">
        <v>183</v>
      </c>
      <c r="B39" s="53"/>
      <c r="C39" s="983"/>
      <c r="D39" s="984"/>
      <c r="E39" s="25" t="s">
        <v>182</v>
      </c>
      <c r="F39" s="25"/>
      <c r="G39" s="25">
        <v>0.255</v>
      </c>
      <c r="H39" s="25"/>
      <c r="I39" s="25"/>
      <c r="J39" s="25"/>
      <c r="K39" s="25">
        <f>+C39*G39/1000</f>
        <v>0</v>
      </c>
      <c r="L39" s="25"/>
      <c r="M39" s="25"/>
      <c r="N39" s="25">
        <f>+K39/[1]סיכום!$C$34</f>
        <v>0</v>
      </c>
      <c r="O39" s="25"/>
      <c r="P39" s="25"/>
      <c r="Q39" s="25"/>
      <c r="R39" s="25"/>
      <c r="S39" s="25"/>
      <c r="W39" s="27">
        <f t="shared" si="2"/>
        <v>0</v>
      </c>
      <c r="X39" s="27">
        <f>+$W39*'[1]מקדמי פליטה'!G64/1000</f>
        <v>0</v>
      </c>
      <c r="Y39" s="21">
        <f>+$W39*'[1]מקדמי פליטה'!H64/1000</f>
        <v>0</v>
      </c>
    </row>
    <row r="40" spans="1:25" ht="24" hidden="1" customHeight="1" thickTop="1" thickBot="1" x14ac:dyDescent="0.4">
      <c r="A40" s="529" t="s">
        <v>184</v>
      </c>
      <c r="B40" s="530"/>
      <c r="C40" s="48"/>
      <c r="D40" s="48"/>
      <c r="E40" s="25"/>
      <c r="F40" s="25"/>
      <c r="G40" s="25"/>
      <c r="H40" s="25"/>
      <c r="I40" s="25"/>
      <c r="J40" s="25"/>
      <c r="K40" s="21"/>
      <c r="L40" s="21"/>
      <c r="M40" s="21"/>
      <c r="N40" s="21"/>
      <c r="O40" s="21"/>
      <c r="P40" s="21"/>
      <c r="Q40" s="21"/>
      <c r="R40" s="21"/>
      <c r="S40" s="25"/>
      <c r="W40" s="27"/>
      <c r="X40" s="27"/>
    </row>
    <row r="41" spans="1:25" ht="24" hidden="1" customHeight="1" thickTop="1" thickBot="1" x14ac:dyDescent="0.4">
      <c r="A41" s="45" t="s">
        <v>185</v>
      </c>
      <c r="B41" s="53"/>
      <c r="C41" s="983"/>
      <c r="D41" s="984"/>
      <c r="E41" s="25"/>
      <c r="F41" s="25"/>
      <c r="G41" s="25" t="str">
        <f>IF(E41='[1]מקדמי פליטה'!$C$19,'[1]מקדמי פליטה'!C66*1000,IF(E41='[1]מקדמי פליטה'!$C$20,'[1]מקדמי פליטה'!F66,""))</f>
        <v/>
      </c>
      <c r="H41" s="25"/>
      <c r="I41" s="25"/>
      <c r="J41" s="25"/>
      <c r="K41" s="25" t="str">
        <f t="shared" ref="K41:K43" si="6">IFERROR(+C41*G41/1000,"")</f>
        <v/>
      </c>
      <c r="L41" s="25"/>
      <c r="M41" s="25"/>
      <c r="N41" s="25" t="str">
        <f>IFERROR(+K41/[1]סיכום!$C$34,"")</f>
        <v/>
      </c>
      <c r="O41" s="25"/>
      <c r="P41" s="25"/>
      <c r="Q41" s="25"/>
      <c r="R41" s="25"/>
      <c r="S41" s="25"/>
      <c r="T41" s="21">
        <f t="shared" si="1"/>
        <v>0</v>
      </c>
      <c r="U41" s="21">
        <f>+$T41*'[1]מקדמי פליטה'!D66</f>
        <v>0</v>
      </c>
      <c r="V41" s="29">
        <f>+$T41*'[1]מקדמי פליטה'!E66</f>
        <v>0</v>
      </c>
      <c r="W41" s="27">
        <f t="shared" si="2"/>
        <v>0</v>
      </c>
      <c r="X41" s="27">
        <f>+$W41*'[1]מקדמי פליטה'!G66/1000</f>
        <v>0</v>
      </c>
      <c r="Y41" s="21">
        <f>+$W41*'[1]מקדמי פליטה'!H66/1000</f>
        <v>0</v>
      </c>
    </row>
    <row r="42" spans="1:25" ht="24" hidden="1" customHeight="1" thickTop="1" thickBot="1" x14ac:dyDescent="0.4">
      <c r="A42" s="45" t="s">
        <v>186</v>
      </c>
      <c r="B42" s="53"/>
      <c r="C42" s="983"/>
      <c r="D42" s="984"/>
      <c r="E42" s="25"/>
      <c r="F42" s="25"/>
      <c r="G42" s="25" t="str">
        <f>IF(E42='[1]מקדמי פליטה'!$C$19,'[1]מקדמי פליטה'!C67*1000,IF(E42='[1]מקדמי פליטה'!$C$20,'[1]מקדמי פליטה'!F67,""))</f>
        <v/>
      </c>
      <c r="H42" s="25"/>
      <c r="I42" s="25"/>
      <c r="J42" s="25"/>
      <c r="K42" s="21" t="str">
        <f t="shared" si="6"/>
        <v/>
      </c>
      <c r="L42" s="21"/>
      <c r="M42" s="21"/>
      <c r="N42" s="21" t="str">
        <f>IFERROR(+K42/[1]סיכום!$C$34,"")</f>
        <v/>
      </c>
      <c r="O42" s="21"/>
      <c r="P42" s="21"/>
      <c r="Q42" s="21"/>
      <c r="R42" s="21"/>
      <c r="S42" s="25"/>
      <c r="T42" s="21">
        <f t="shared" si="1"/>
        <v>0</v>
      </c>
      <c r="U42" s="21">
        <f>+$T42*'[1]מקדמי פליטה'!D67</f>
        <v>0</v>
      </c>
      <c r="V42" s="29">
        <f>+$T42*'[1]מקדמי פליטה'!E67</f>
        <v>0</v>
      </c>
      <c r="W42" s="27">
        <f t="shared" si="2"/>
        <v>0</v>
      </c>
      <c r="X42" s="27">
        <f>+$W42*'[1]מקדמי פליטה'!G67/1000</f>
        <v>0</v>
      </c>
      <c r="Y42" s="21">
        <f>+$W42*'[1]מקדמי פליטה'!H67/1000</f>
        <v>0</v>
      </c>
    </row>
    <row r="43" spans="1:25" ht="24" hidden="1" customHeight="1" thickTop="1" thickBot="1" x14ac:dyDescent="0.4">
      <c r="A43" s="45" t="s">
        <v>187</v>
      </c>
      <c r="B43" s="53"/>
      <c r="C43" s="983"/>
      <c r="D43" s="984"/>
      <c r="E43" s="25"/>
      <c r="F43" s="25"/>
      <c r="G43" s="25" t="str">
        <f>IF(E43='[1]מקדמי פליטה'!$C$19,'[1]מקדמי פליטה'!C68*1000,IF(E43='[1]מקדמי פליטה'!$C$20,'[1]מקדמי פליטה'!F68,""))</f>
        <v/>
      </c>
      <c r="H43" s="25"/>
      <c r="I43" s="25"/>
      <c r="J43" s="25"/>
      <c r="K43" s="25" t="str">
        <f t="shared" si="6"/>
        <v/>
      </c>
      <c r="L43" s="25"/>
      <c r="M43" s="25"/>
      <c r="N43" s="25" t="str">
        <f>IFERROR(+K43/[1]סיכום!$C$34,"")</f>
        <v/>
      </c>
      <c r="O43" s="25"/>
      <c r="P43" s="25"/>
      <c r="Q43" s="25"/>
      <c r="R43" s="25"/>
      <c r="S43" s="25"/>
      <c r="T43" s="21">
        <f t="shared" si="1"/>
        <v>0</v>
      </c>
      <c r="U43" s="21">
        <f>+$T43*'[1]מקדמי פליטה'!D68</f>
        <v>0</v>
      </c>
      <c r="V43" s="29">
        <f>+$T43*'[1]מקדמי פליטה'!E68</f>
        <v>0</v>
      </c>
      <c r="W43" s="27">
        <f t="shared" si="2"/>
        <v>0</v>
      </c>
      <c r="X43" s="27">
        <f>+$W43*'[1]מקדמי פליטה'!G68/1000</f>
        <v>0</v>
      </c>
      <c r="Y43" s="21">
        <f>+$W43*'[1]מקדמי פליטה'!H68/1000</f>
        <v>0</v>
      </c>
    </row>
    <row r="44" spans="1:25" ht="24" hidden="1" customHeight="1" thickTop="1" thickBot="1" x14ac:dyDescent="0.4">
      <c r="A44" s="529" t="s">
        <v>188</v>
      </c>
      <c r="B44" s="530"/>
      <c r="C44" s="48"/>
      <c r="D44" s="48"/>
      <c r="E44" s="25"/>
      <c r="F44" s="25"/>
      <c r="G44" s="25"/>
      <c r="H44" s="25"/>
      <c r="I44" s="25"/>
      <c r="J44" s="25"/>
      <c r="K44" s="21"/>
      <c r="L44" s="21"/>
      <c r="M44" s="21"/>
      <c r="N44" s="21"/>
      <c r="O44" s="21"/>
      <c r="P44" s="21"/>
      <c r="Q44" s="21"/>
      <c r="R44" s="21"/>
      <c r="S44" s="25"/>
      <c r="W44" s="27"/>
      <c r="X44" s="27"/>
    </row>
    <row r="45" spans="1:25" ht="24" hidden="1" customHeight="1" thickTop="1" thickBot="1" x14ac:dyDescent="0.4">
      <c r="A45" s="45" t="s">
        <v>189</v>
      </c>
      <c r="B45" s="46"/>
      <c r="C45" s="983"/>
      <c r="D45" s="984"/>
      <c r="E45" s="25"/>
      <c r="F45" s="25"/>
      <c r="G45" s="25" t="str">
        <f>IF(E45='[1]מקדמי פליטה'!$C$19,'[1]מקדמי פליטה'!C70*1000,IF(E45='[1]מקדמי פליטה'!$C$20,'[1]מקדמי פליטה'!F70,""))</f>
        <v/>
      </c>
      <c r="H45" s="25"/>
      <c r="I45" s="25"/>
      <c r="J45" s="25"/>
      <c r="K45" s="25" t="str">
        <f t="shared" ref="K45:K46" si="7">IFERROR(+C45*G45/1000,"")</f>
        <v/>
      </c>
      <c r="L45" s="25"/>
      <c r="M45" s="25"/>
      <c r="N45" s="25" t="str">
        <f>IFERROR(+K45/[1]סיכום!$C$34,"")</f>
        <v/>
      </c>
      <c r="O45" s="25"/>
      <c r="P45" s="25"/>
      <c r="Q45" s="25"/>
      <c r="R45" s="25"/>
      <c r="S45" s="25"/>
      <c r="T45" s="21">
        <f t="shared" si="1"/>
        <v>0</v>
      </c>
      <c r="U45" s="21">
        <f>+$T45*'[1]מקדמי פליטה'!D70</f>
        <v>0</v>
      </c>
      <c r="V45" s="29">
        <f>+$T45*'[1]מקדמי פליטה'!E70</f>
        <v>0</v>
      </c>
      <c r="W45" s="27">
        <f t="shared" si="2"/>
        <v>0</v>
      </c>
      <c r="X45" s="27">
        <f>+$W45*'[1]מקדמי פליטה'!G70/1000</f>
        <v>0</v>
      </c>
      <c r="Y45" s="21">
        <f>+$W45*'[1]מקדמי פליטה'!H70/1000</f>
        <v>0</v>
      </c>
    </row>
    <row r="46" spans="1:25" ht="24" hidden="1" customHeight="1" thickTop="1" thickBot="1" x14ac:dyDescent="0.4">
      <c r="A46" s="45" t="s">
        <v>190</v>
      </c>
      <c r="B46" s="46"/>
      <c r="C46" s="983"/>
      <c r="D46" s="984"/>
      <c r="E46" s="25"/>
      <c r="F46" s="25"/>
      <c r="G46" s="25" t="str">
        <f>IF(E46='[1]מקדמי פליטה'!$C$19,'[1]מקדמי פליטה'!C71*1000,IF(E46='[1]מקדמי פליטה'!$C$20,'[1]מקדמי פליטה'!F71,""))</f>
        <v/>
      </c>
      <c r="H46" s="25"/>
      <c r="I46" s="25"/>
      <c r="J46" s="25"/>
      <c r="K46" s="21" t="str">
        <f t="shared" si="7"/>
        <v/>
      </c>
      <c r="L46" s="21"/>
      <c r="M46" s="21"/>
      <c r="N46" s="21" t="str">
        <f>IFERROR(+K46/[1]סיכום!$C$34,"")</f>
        <v/>
      </c>
      <c r="O46" s="21"/>
      <c r="P46" s="21"/>
      <c r="Q46" s="21"/>
      <c r="R46" s="21"/>
      <c r="S46" s="25"/>
      <c r="T46" s="21">
        <f t="shared" si="1"/>
        <v>0</v>
      </c>
      <c r="U46" s="21">
        <f>+$T46*'[1]מקדמי פליטה'!D71</f>
        <v>0</v>
      </c>
      <c r="V46" s="29">
        <f>+$T46*'[1]מקדמי פליטה'!E71</f>
        <v>0</v>
      </c>
      <c r="W46" s="27">
        <f t="shared" si="2"/>
        <v>0</v>
      </c>
      <c r="X46" s="27">
        <f>+$W46*'[1]מקדמי פליטה'!G71/1000</f>
        <v>0</v>
      </c>
      <c r="Y46" s="21">
        <f>+$W46*'[1]מקדמי פליטה'!H71/1000</f>
        <v>0</v>
      </c>
    </row>
    <row r="47" spans="1:25" ht="24" hidden="1" customHeight="1" thickTop="1" thickBot="1" x14ac:dyDescent="0.4">
      <c r="A47" s="529" t="s">
        <v>191</v>
      </c>
      <c r="B47" s="530"/>
      <c r="C47" s="48"/>
      <c r="D47" s="48"/>
      <c r="E47" s="25"/>
      <c r="F47" s="25"/>
      <c r="G47" s="25"/>
      <c r="H47" s="25"/>
      <c r="I47" s="25"/>
      <c r="J47" s="25"/>
      <c r="K47" s="25"/>
      <c r="L47" s="25"/>
      <c r="M47" s="25"/>
      <c r="N47" s="25"/>
      <c r="O47" s="25"/>
      <c r="P47" s="25"/>
      <c r="Q47" s="25"/>
      <c r="R47" s="25"/>
      <c r="S47" s="25"/>
      <c r="W47" s="27"/>
      <c r="X47" s="27"/>
    </row>
    <row r="48" spans="1:25" ht="24" hidden="1" customHeight="1" thickTop="1" thickBot="1" x14ac:dyDescent="0.4">
      <c r="A48" s="45" t="s">
        <v>192</v>
      </c>
      <c r="B48" s="46"/>
      <c r="C48" s="983"/>
      <c r="D48" s="984"/>
      <c r="E48" s="25"/>
      <c r="F48" s="25"/>
      <c r="G48" s="25" t="str">
        <f>IF(E48='[1]מקדמי פליטה'!$C$23,'[1]מקדמי פליטה'!C73*1000,IF(E48='[1]מקדמי פליטה'!$C$24,'[1]מקדמי פליטה'!F73,""))</f>
        <v/>
      </c>
      <c r="H48" s="25"/>
      <c r="I48" s="25"/>
      <c r="J48" s="25"/>
      <c r="K48" s="21" t="str">
        <f t="shared" ref="K48:K49" si="8">IFERROR(+C48*G48/1000,"")</f>
        <v/>
      </c>
      <c r="L48" s="21"/>
      <c r="M48" s="21"/>
      <c r="N48" s="21" t="str">
        <f>IFERROR(+K48/[1]סיכום!$C$34,"")</f>
        <v/>
      </c>
      <c r="O48" s="21"/>
      <c r="P48" s="21"/>
      <c r="Q48" s="21"/>
      <c r="R48" s="21"/>
      <c r="S48" s="25"/>
      <c r="T48" s="21">
        <f t="shared" si="1"/>
        <v>0</v>
      </c>
      <c r="U48" s="21">
        <f>+$T48*'[1]מקדמי פליטה'!D73</f>
        <v>0</v>
      </c>
      <c r="V48" s="29">
        <f>+$T48*'[1]מקדמי פליטה'!E73</f>
        <v>0</v>
      </c>
      <c r="W48" s="27">
        <f>IF(E48="kg", C48,0)</f>
        <v>0</v>
      </c>
      <c r="X48" s="27">
        <f>+$W48*'[1]מקדמי פליטה'!G73/1000</f>
        <v>0</v>
      </c>
      <c r="Y48" s="21">
        <f>+$W48*'[1]מקדמי פליטה'!H73/1000</f>
        <v>0</v>
      </c>
    </row>
    <row r="49" spans="1:25" ht="24" hidden="1" customHeight="1" thickTop="1" thickBot="1" x14ac:dyDescent="0.4">
      <c r="A49" s="45" t="s">
        <v>190</v>
      </c>
      <c r="B49" s="46"/>
      <c r="C49" s="983"/>
      <c r="D49" s="984"/>
      <c r="E49" s="25"/>
      <c r="F49" s="25"/>
      <c r="G49" s="25" t="str">
        <f>IF(E49='[1]מקדמי פליטה'!$C$23,'[1]מקדמי פליטה'!C74*1000,IF(E49='[1]מקדמי פליטה'!$C$24,'[1]מקדמי פליטה'!F74,""))</f>
        <v/>
      </c>
      <c r="H49" s="25"/>
      <c r="I49" s="25"/>
      <c r="J49" s="25"/>
      <c r="K49" s="25" t="str">
        <f t="shared" si="8"/>
        <v/>
      </c>
      <c r="L49" s="25"/>
      <c r="M49" s="25"/>
      <c r="N49" s="25" t="str">
        <f>IFERROR(+K49/[1]סיכום!$C$34,"")</f>
        <v/>
      </c>
      <c r="O49" s="25"/>
      <c r="P49" s="25"/>
      <c r="Q49" s="25"/>
      <c r="R49" s="25"/>
      <c r="S49" s="25"/>
      <c r="T49" s="21">
        <f t="shared" si="1"/>
        <v>0</v>
      </c>
      <c r="U49" s="21">
        <f>+$T49*'[1]מקדמי פליטה'!D74</f>
        <v>0</v>
      </c>
      <c r="V49" s="29">
        <f>+$T49*'[1]מקדמי פליטה'!E74</f>
        <v>0</v>
      </c>
      <c r="W49" s="27">
        <f>IF(E49="Kg", C49,0)</f>
        <v>0</v>
      </c>
      <c r="X49" s="27">
        <f>+$W49*'[1]מקדמי פליטה'!G74/1000</f>
        <v>0</v>
      </c>
      <c r="Y49" s="21">
        <f>+$W49*'[1]מקדמי פליטה'!H74/1000</f>
        <v>0</v>
      </c>
    </row>
    <row r="50" spans="1:25" ht="24" hidden="1" customHeight="1" thickTop="1" thickBot="1" x14ac:dyDescent="0.4">
      <c r="A50" s="45" t="s">
        <v>57</v>
      </c>
      <c r="B50" s="46"/>
      <c r="C50" s="983"/>
      <c r="D50" s="984"/>
      <c r="E50" s="25" t="s">
        <v>193</v>
      </c>
      <c r="F50" s="25"/>
      <c r="G50" s="25">
        <f>IF(E50='[1]מקדמי פליטה'!$A$19,'[1]מקדמי פליטה'!C75*1000,'[1]מקדמי פליטה'!F75)</f>
        <v>2.6928000000000001</v>
      </c>
      <c r="H50" s="25"/>
      <c r="I50" s="25"/>
      <c r="J50" s="25"/>
      <c r="K50" s="21">
        <f>+C50*G50/1000</f>
        <v>0</v>
      </c>
      <c r="L50" s="21"/>
      <c r="M50" s="21"/>
      <c r="N50" s="21">
        <f>+K50/[1]סיכום!$C$34</f>
        <v>0</v>
      </c>
      <c r="O50" s="21"/>
      <c r="P50" s="21"/>
      <c r="Q50" s="21"/>
      <c r="R50" s="21"/>
      <c r="S50" s="25"/>
      <c r="T50" s="21">
        <f t="shared" si="1"/>
        <v>0</v>
      </c>
      <c r="U50" s="21">
        <f>+$T50*'[1]מקדמי פליטה'!D75</f>
        <v>0</v>
      </c>
      <c r="V50" s="29">
        <f>+$T50*'[1]מקדמי פליטה'!E75</f>
        <v>0</v>
      </c>
      <c r="W50" s="27">
        <f>IF(E50="Kg", C50,0)</f>
        <v>0</v>
      </c>
      <c r="X50" s="27">
        <f>+$W50*'[1]מקדמי פליטה'!G75/1000</f>
        <v>0</v>
      </c>
      <c r="Y50" s="21">
        <f>+$W50*'[1]מקדמי פליטה'!H75/1000</f>
        <v>0</v>
      </c>
    </row>
    <row r="51" spans="1:25" ht="24" hidden="1" customHeight="1" thickTop="1" thickBot="1" x14ac:dyDescent="0.4">
      <c r="A51" s="529" t="s">
        <v>194</v>
      </c>
      <c r="B51" s="530"/>
      <c r="C51" s="48"/>
      <c r="D51" s="48"/>
      <c r="E51" s="25"/>
      <c r="F51" s="25"/>
      <c r="G51" s="25"/>
      <c r="H51" s="25"/>
      <c r="I51" s="25"/>
      <c r="J51" s="25"/>
      <c r="K51" s="25"/>
      <c r="L51" s="25"/>
      <c r="M51" s="25"/>
      <c r="N51" s="25"/>
      <c r="O51" s="25"/>
      <c r="P51" s="25"/>
      <c r="Q51" s="25"/>
      <c r="R51" s="25"/>
      <c r="S51" s="25"/>
      <c r="W51" s="27"/>
      <c r="X51" s="27"/>
    </row>
    <row r="52" spans="1:25" ht="24" hidden="1" customHeight="1" thickTop="1" thickBot="1" x14ac:dyDescent="0.4">
      <c r="A52" s="54" t="s">
        <v>190</v>
      </c>
      <c r="B52" s="55"/>
      <c r="C52" s="983"/>
      <c r="D52" s="984"/>
      <c r="E52" s="25"/>
      <c r="F52" s="25"/>
      <c r="G52" s="25" t="str">
        <f>IF(E52='[1]מקדמי פליטה'!$C$19,'[1]מקדמי פליטה'!C77*1000,IF(E52='[1]מקדמי פליטה'!$C$20,'[1]מקדמי פליטה'!F77,""))</f>
        <v/>
      </c>
      <c r="H52" s="25"/>
      <c r="I52" s="25"/>
      <c r="J52" s="25"/>
      <c r="K52" s="21" t="str">
        <f t="shared" ref="K52" si="9">IFERROR(+C52*G52/1000,"")</f>
        <v/>
      </c>
      <c r="L52" s="21"/>
      <c r="M52" s="21"/>
      <c r="N52" s="21" t="str">
        <f>IFERROR(+K52/[1]סיכום!$C$34,"")</f>
        <v/>
      </c>
      <c r="O52" s="21"/>
      <c r="P52" s="21"/>
      <c r="Q52" s="21"/>
      <c r="R52" s="21"/>
      <c r="S52" s="25"/>
      <c r="T52" s="21">
        <f t="shared" si="1"/>
        <v>0</v>
      </c>
      <c r="U52" s="21">
        <f>+$T52*'[1]מקדמי פליטה'!D77</f>
        <v>0</v>
      </c>
      <c r="V52" s="29">
        <f>+$T52*'[1]מקדמי פליטה'!E77</f>
        <v>0</v>
      </c>
      <c r="W52" s="27">
        <f t="shared" si="2"/>
        <v>0</v>
      </c>
      <c r="X52" s="27">
        <f>+$W52*'[1]מקדמי פליטה'!G77/1000</f>
        <v>0</v>
      </c>
      <c r="Y52" s="21">
        <f>+$W52*'[1]מקדמי פליטה'!H77/1000</f>
        <v>0</v>
      </c>
    </row>
    <row r="53" spans="1:25" ht="24" hidden="1" customHeight="1" thickTop="1" x14ac:dyDescent="0.35">
      <c r="A53" s="56" t="s">
        <v>195</v>
      </c>
      <c r="B53" s="32"/>
      <c r="C53" s="32"/>
      <c r="D53" s="32"/>
      <c r="E53" s="25"/>
      <c r="F53" s="25"/>
      <c r="G53" s="25"/>
      <c r="H53" s="25"/>
      <c r="I53" s="25"/>
      <c r="J53" s="25"/>
      <c r="K53" s="25"/>
      <c r="L53" s="25"/>
      <c r="M53" s="25"/>
      <c r="N53" s="25"/>
      <c r="O53" s="25"/>
      <c r="P53" s="25"/>
      <c r="Q53" s="25"/>
      <c r="R53" s="25"/>
      <c r="S53" s="25"/>
      <c r="W53" s="27"/>
      <c r="X53" s="27">
        <f>+$W53*'[1]מקדמי פליטה'!G78/1000</f>
        <v>0</v>
      </c>
      <c r="Y53" s="21">
        <f>+$W53*'[1]מקדמי פליטה'!H78/1000</f>
        <v>0</v>
      </c>
    </row>
    <row r="54" spans="1:25" ht="24" hidden="1" customHeight="1" x14ac:dyDescent="0.35">
      <c r="A54" s="57"/>
      <c r="B54" s="36"/>
      <c r="C54" s="36"/>
      <c r="D54" s="36"/>
      <c r="E54" s="25"/>
      <c r="F54" s="25"/>
      <c r="G54" s="25"/>
      <c r="H54" s="25"/>
      <c r="I54" s="25"/>
      <c r="J54" s="25"/>
      <c r="K54" s="21"/>
      <c r="L54" s="21"/>
      <c r="M54" s="21"/>
      <c r="N54" s="21"/>
      <c r="O54" s="21"/>
      <c r="P54" s="21"/>
      <c r="Q54" s="21"/>
      <c r="R54" s="21"/>
      <c r="S54" s="25"/>
      <c r="W54" s="27"/>
      <c r="X54" s="27">
        <f>+$W54*'[1]מקדמי פליטה'!G79/1000</f>
        <v>0</v>
      </c>
      <c r="Y54" s="21">
        <f>+$W54*'[1]מקדמי פליטה'!H79/1000</f>
        <v>0</v>
      </c>
    </row>
    <row r="55" spans="1:25" ht="24" hidden="1" customHeight="1" thickBot="1" x14ac:dyDescent="0.4">
      <c r="A55" s="58" t="s">
        <v>82</v>
      </c>
      <c r="B55" s="40"/>
      <c r="C55" s="40"/>
      <c r="D55" s="40"/>
      <c r="E55" s="25"/>
      <c r="F55" s="25"/>
      <c r="G55" s="25"/>
      <c r="H55" s="25"/>
      <c r="I55" s="25"/>
      <c r="J55" s="25"/>
      <c r="K55" s="25"/>
      <c r="L55" s="25"/>
      <c r="M55" s="25"/>
      <c r="N55" s="25"/>
      <c r="O55" s="25"/>
      <c r="P55" s="25"/>
      <c r="Q55" s="25"/>
      <c r="R55" s="25"/>
      <c r="S55" s="25"/>
      <c r="W55" s="27"/>
      <c r="X55" s="27" t="e">
        <f>+$W55*'[1]מקדמי פליטה'!G80/1000</f>
        <v>#VALUE!</v>
      </c>
      <c r="Y55" s="21" t="e">
        <f>+$W55*'[1]מקדמי פליטה'!H80/1000</f>
        <v>#VALUE!</v>
      </c>
    </row>
    <row r="56" spans="1:25" ht="24" hidden="1" customHeight="1" thickTop="1" thickBot="1" x14ac:dyDescent="0.4">
      <c r="A56" s="45" t="s">
        <v>196</v>
      </c>
      <c r="B56" s="46"/>
      <c r="C56" s="981"/>
      <c r="D56" s="982"/>
      <c r="E56" s="25" t="s">
        <v>182</v>
      </c>
      <c r="F56" s="25"/>
      <c r="G56" s="25">
        <f>IF(E56='[1]מקדמי פליטה'!$A$19,'[1]מקדמי פליטה'!C82*1000,'[1]מקדמי פליטה'!F82)</f>
        <v>2.2779325799999999</v>
      </c>
      <c r="H56" s="25"/>
      <c r="I56" s="25" t="s">
        <v>176</v>
      </c>
      <c r="J56" s="25"/>
      <c r="K56" s="21">
        <f>+C56*G56/1000</f>
        <v>0</v>
      </c>
      <c r="L56" s="21"/>
      <c r="M56" s="21"/>
      <c r="N56" s="21">
        <f>+K56/[1]סיכום!$C$20</f>
        <v>0</v>
      </c>
      <c r="O56" s="21"/>
      <c r="P56" s="21"/>
      <c r="Q56" s="21"/>
      <c r="R56" s="21"/>
      <c r="S56" s="25"/>
      <c r="T56" s="21">
        <f t="shared" si="1"/>
        <v>0</v>
      </c>
      <c r="U56" s="21">
        <f>+$T56*'[1]מקדמי פליטה'!D83</f>
        <v>0</v>
      </c>
      <c r="V56" s="29">
        <f>+$T56*'[1]מקדמי פליטה'!E83</f>
        <v>0</v>
      </c>
      <c r="W56" s="27">
        <f t="shared" si="2"/>
        <v>0</v>
      </c>
      <c r="X56" s="27">
        <f>+$W56*'[1]מקדמי פליטה'!G81/1000</f>
        <v>0</v>
      </c>
      <c r="Y56" s="21">
        <f>+$W56*'[1]מקדמי פליטה'!H81/1000</f>
        <v>0</v>
      </c>
    </row>
    <row r="57" spans="1:25" ht="24" hidden="1" customHeight="1" thickTop="1" thickBot="1" x14ac:dyDescent="0.4">
      <c r="A57" s="45" t="s">
        <v>197</v>
      </c>
      <c r="B57" s="46"/>
      <c r="C57" s="981"/>
      <c r="D57" s="982"/>
      <c r="E57" s="25" t="s">
        <v>182</v>
      </c>
      <c r="F57" s="25"/>
      <c r="G57" s="25">
        <f>IF(E57='[1]מקדמי פליטה'!$A$19,'[1]מקדמי פליטה'!C83*1000,'[1]מקדמי פליטה'!F83)</f>
        <v>2.2779325799999999</v>
      </c>
      <c r="H57" s="25"/>
      <c r="I57" s="25"/>
      <c r="J57" s="25"/>
      <c r="K57" s="25">
        <f>+C57*G57/1000</f>
        <v>0</v>
      </c>
      <c r="L57" s="25"/>
      <c r="M57" s="25"/>
      <c r="N57" s="25">
        <f>+K57/[1]סיכום!$C$20</f>
        <v>0</v>
      </c>
      <c r="O57" s="25"/>
      <c r="P57" s="25"/>
      <c r="Q57" s="25"/>
      <c r="R57" s="25"/>
      <c r="S57" s="25"/>
      <c r="T57" s="21">
        <f t="shared" si="1"/>
        <v>0</v>
      </c>
      <c r="U57" s="21">
        <f>+$T57*'[1]מקדמי פליטה'!D84</f>
        <v>0</v>
      </c>
      <c r="V57" s="29">
        <f>+$T57*'[1]מקדמי פליטה'!E84</f>
        <v>0</v>
      </c>
      <c r="W57" s="27">
        <f t="shared" si="2"/>
        <v>0</v>
      </c>
      <c r="X57" s="27">
        <f>+$W57*'[1]מקדמי פליטה'!G82/1000</f>
        <v>0</v>
      </c>
      <c r="Y57" s="21">
        <f>+$W57*'[1]מקדמי פליטה'!H82/1000</f>
        <v>0</v>
      </c>
    </row>
    <row r="58" spans="1:25" ht="24" hidden="1" customHeight="1" thickTop="1" thickBot="1" x14ac:dyDescent="0.4">
      <c r="A58" s="45" t="s">
        <v>198</v>
      </c>
      <c r="B58" s="46"/>
      <c r="C58" s="981"/>
      <c r="D58" s="982"/>
      <c r="E58" s="25" t="s">
        <v>182</v>
      </c>
      <c r="F58" s="25"/>
      <c r="G58" s="25">
        <f>IF(E58='[1]מקדמי פליטה'!$A$19,'[1]מקדמי פליטה'!C84*1000,'[1]מקדמי פליטה'!F84)</f>
        <v>2.2779325799999999</v>
      </c>
      <c r="H58" s="25"/>
      <c r="I58" s="25"/>
      <c r="J58" s="25"/>
      <c r="K58" s="21">
        <f>+C58*G58/1000</f>
        <v>0</v>
      </c>
      <c r="L58" s="21"/>
      <c r="M58" s="21"/>
      <c r="N58" s="21">
        <f>+K58/[1]סיכום!$C$20</f>
        <v>0</v>
      </c>
      <c r="O58" s="21"/>
      <c r="P58" s="21"/>
      <c r="Q58" s="21"/>
      <c r="R58" s="21"/>
      <c r="S58" s="25"/>
      <c r="T58" s="21">
        <f t="shared" si="1"/>
        <v>0</v>
      </c>
      <c r="U58" s="21">
        <f>+$T58*'[1]מקדמי פליטה'!D85</f>
        <v>0</v>
      </c>
      <c r="V58" s="29">
        <f>+$T58*'[1]מקדמי פליטה'!E85</f>
        <v>0</v>
      </c>
      <c r="W58" s="27">
        <f t="shared" si="2"/>
        <v>0</v>
      </c>
      <c r="X58" s="27">
        <f>+$W58*'[1]מקדמי פליטה'!G83/1000</f>
        <v>0</v>
      </c>
      <c r="Y58" s="21">
        <f>+$W58*'[1]מקדמי פליטה'!H83/1000</f>
        <v>0</v>
      </c>
    </row>
    <row r="59" spans="1:25" ht="24" hidden="1" customHeight="1" thickTop="1" thickBot="1" x14ac:dyDescent="0.4">
      <c r="A59" s="45" t="s">
        <v>199</v>
      </c>
      <c r="B59" s="46"/>
      <c r="C59" s="981"/>
      <c r="D59" s="982"/>
      <c r="E59" s="25" t="s">
        <v>182</v>
      </c>
      <c r="F59" s="25"/>
      <c r="G59" s="25">
        <f>IF(E59='[1]מקדמי פליטה'!$A$19,'[1]מקדמי פליטה'!C85*1000,'[1]מקדמי פליטה'!F85)</f>
        <v>2.2779325799999999</v>
      </c>
      <c r="H59" s="25"/>
      <c r="I59" s="25"/>
      <c r="J59" s="25"/>
      <c r="K59" s="25">
        <f>+C59*G59/1000</f>
        <v>0</v>
      </c>
      <c r="L59" s="25"/>
      <c r="M59" s="25"/>
      <c r="N59" s="25">
        <f>+K59/[1]סיכום!$C$20</f>
        <v>0</v>
      </c>
      <c r="O59" s="25"/>
      <c r="P59" s="25"/>
      <c r="Q59" s="25"/>
      <c r="R59" s="25"/>
      <c r="S59" s="25"/>
      <c r="T59" s="21">
        <f t="shared" si="1"/>
        <v>0</v>
      </c>
      <c r="U59" s="21">
        <f>+$T59*'[1]מקדמי פליטה'!D86</f>
        <v>0</v>
      </c>
      <c r="V59" s="29">
        <f>+$T59*'[1]מקדמי פליטה'!E86</f>
        <v>0</v>
      </c>
      <c r="W59" s="27">
        <f t="shared" si="2"/>
        <v>0</v>
      </c>
      <c r="X59" s="27">
        <f>+$W59*'[1]מקדמי פליטה'!G84/1000</f>
        <v>0</v>
      </c>
      <c r="Y59" s="21">
        <f>+$W59*'[1]מקדמי פליטה'!H84/1000</f>
        <v>0</v>
      </c>
    </row>
    <row r="60" spans="1:25" ht="24" hidden="1" customHeight="1" thickTop="1" thickBot="1" x14ac:dyDescent="0.4">
      <c r="A60" s="529" t="s">
        <v>15</v>
      </c>
      <c r="B60" s="530"/>
      <c r="C60" s="47"/>
      <c r="D60" s="47"/>
      <c r="E60" s="25"/>
      <c r="F60" s="25"/>
      <c r="G60" s="25"/>
      <c r="H60" s="25"/>
      <c r="I60" s="25"/>
      <c r="J60" s="25"/>
      <c r="K60" s="21"/>
      <c r="L60" s="21"/>
      <c r="M60" s="21"/>
      <c r="N60" s="21"/>
      <c r="O60" s="21"/>
      <c r="P60" s="21"/>
      <c r="Q60" s="21"/>
      <c r="R60" s="21"/>
      <c r="S60" s="25"/>
      <c r="W60" s="27"/>
      <c r="X60" s="27">
        <f>+$W60*'[1]מקדמי פליטה'!G85/1000</f>
        <v>0</v>
      </c>
      <c r="Y60" s="21">
        <f>+$W60*'[1]מקדמי פליטה'!H85/1000</f>
        <v>0</v>
      </c>
    </row>
    <row r="61" spans="1:25" ht="24" hidden="1" customHeight="1" thickTop="1" thickBot="1" x14ac:dyDescent="0.4">
      <c r="A61" s="45" t="s">
        <v>200</v>
      </c>
      <c r="B61" s="46"/>
      <c r="C61" s="981"/>
      <c r="D61" s="982"/>
      <c r="E61" s="25" t="s">
        <v>182</v>
      </c>
      <c r="F61" s="25"/>
      <c r="G61" s="25">
        <f>IF(E61='[1]מקדמי פליטה'!$A$19,'[1]מקדמי פליטה'!C87*1000,'[1]מקדמי פליטה'!F87)</f>
        <v>2.6997519899999998</v>
      </c>
      <c r="H61" s="25"/>
      <c r="I61" s="25"/>
      <c r="J61" s="25"/>
      <c r="K61" s="25">
        <f t="shared" ref="K61:K66" si="10">+C61*G61/1000</f>
        <v>0</v>
      </c>
      <c r="L61" s="25"/>
      <c r="M61" s="25"/>
      <c r="N61" s="25">
        <f>+K61/[1]סיכום!$C$20</f>
        <v>0</v>
      </c>
      <c r="O61" s="25"/>
      <c r="P61" s="25"/>
      <c r="Q61" s="25"/>
      <c r="R61" s="25"/>
      <c r="S61" s="25"/>
      <c r="T61" s="21">
        <f t="shared" si="1"/>
        <v>0</v>
      </c>
      <c r="U61" s="21">
        <f>+$T61*'[1]מקדמי פליטה'!D88</f>
        <v>0</v>
      </c>
      <c r="V61" s="29">
        <f>+$T61*'[1]מקדמי פליטה'!E88</f>
        <v>0</v>
      </c>
      <c r="W61" s="27">
        <f t="shared" si="2"/>
        <v>0</v>
      </c>
      <c r="X61" s="27">
        <f>+$W61*'[1]מקדמי פליטה'!G86/1000</f>
        <v>0</v>
      </c>
      <c r="Y61" s="21">
        <f>+$W61*'[1]מקדמי פליטה'!H86/1000</f>
        <v>0</v>
      </c>
    </row>
    <row r="62" spans="1:25" ht="24" hidden="1" customHeight="1" thickTop="1" thickBot="1" x14ac:dyDescent="0.4">
      <c r="A62" s="45" t="s">
        <v>196</v>
      </c>
      <c r="B62" s="46"/>
      <c r="C62" s="981"/>
      <c r="D62" s="982"/>
      <c r="E62" s="25" t="s">
        <v>182</v>
      </c>
      <c r="F62" s="25"/>
      <c r="G62" s="25">
        <f>IF(E62='[1]מקדמי פליטה'!$A$19,'[1]מקדמי פליטה'!C88*1000,'[1]מקדמי פליטה'!F88)</f>
        <v>2.6997519899999998</v>
      </c>
      <c r="H62" s="25"/>
      <c r="I62" s="25"/>
      <c r="J62" s="25"/>
      <c r="K62" s="21">
        <f t="shared" si="10"/>
        <v>0</v>
      </c>
      <c r="L62" s="21"/>
      <c r="M62" s="21"/>
      <c r="N62" s="21">
        <f>+K62/[1]סיכום!$C$20</f>
        <v>0</v>
      </c>
      <c r="O62" s="21"/>
      <c r="P62" s="21"/>
      <c r="Q62" s="21"/>
      <c r="R62" s="21"/>
      <c r="S62" s="25"/>
      <c r="T62" s="21">
        <f t="shared" si="1"/>
        <v>0</v>
      </c>
      <c r="U62" s="21">
        <f>+$T62*'[1]מקדמי פליטה'!D89</f>
        <v>0</v>
      </c>
      <c r="V62" s="29">
        <f>+$T62*'[1]מקדמי פליטה'!E89</f>
        <v>0</v>
      </c>
      <c r="W62" s="27">
        <f t="shared" si="2"/>
        <v>0</v>
      </c>
      <c r="X62" s="27">
        <f>+$W62*'[1]מקדמי פליטה'!G87/1000</f>
        <v>0</v>
      </c>
      <c r="Y62" s="21">
        <f>+$W62*'[1]מקדמי פליטה'!H87/1000</f>
        <v>0</v>
      </c>
    </row>
    <row r="63" spans="1:25" ht="24" hidden="1" customHeight="1" thickTop="1" thickBot="1" x14ac:dyDescent="0.4">
      <c r="A63" s="45" t="s">
        <v>201</v>
      </c>
      <c r="B63" s="46"/>
      <c r="C63" s="981"/>
      <c r="D63" s="982"/>
      <c r="E63" s="25" t="s">
        <v>182</v>
      </c>
      <c r="F63" s="25"/>
      <c r="G63" s="25">
        <f>IF(E63='[1]מקדמי פליטה'!$A$19,'[1]מקדמי פליטה'!C89*1000,'[1]מקדמי פליטה'!F89)</f>
        <v>2.6997519899999998</v>
      </c>
      <c r="H63" s="25"/>
      <c r="I63" s="25"/>
      <c r="J63" s="25"/>
      <c r="K63" s="25">
        <f t="shared" si="10"/>
        <v>0</v>
      </c>
      <c r="L63" s="25"/>
      <c r="M63" s="25"/>
      <c r="N63" s="25">
        <f>+K63/[1]סיכום!$C$20</f>
        <v>0</v>
      </c>
      <c r="O63" s="25"/>
      <c r="P63" s="25"/>
      <c r="Q63" s="25"/>
      <c r="R63" s="25"/>
      <c r="S63" s="25"/>
      <c r="T63" s="21">
        <f t="shared" si="1"/>
        <v>0</v>
      </c>
      <c r="U63" s="21">
        <f>+$T63*'[1]מקדמי פליטה'!D90</f>
        <v>0</v>
      </c>
      <c r="V63" s="29">
        <f>+$T63*'[1]מקדמי פליטה'!E90</f>
        <v>0</v>
      </c>
      <c r="W63" s="27">
        <f t="shared" si="2"/>
        <v>0</v>
      </c>
      <c r="X63" s="27">
        <f>+$W63*'[1]מקדמי פליטה'!G88/1000</f>
        <v>0</v>
      </c>
      <c r="Y63" s="21">
        <f>+$W63*'[1]מקדמי פליטה'!H88/1000</f>
        <v>0</v>
      </c>
    </row>
    <row r="64" spans="1:25" ht="24" hidden="1" customHeight="1" thickTop="1" thickBot="1" x14ac:dyDescent="0.4">
      <c r="A64" s="45" t="s">
        <v>198</v>
      </c>
      <c r="B64" s="46"/>
      <c r="C64" s="981"/>
      <c r="D64" s="982"/>
      <c r="E64" s="25" t="s">
        <v>182</v>
      </c>
      <c r="F64" s="25"/>
      <c r="G64" s="25">
        <f>IF(E64='[1]מקדמי פליטה'!$A$19,'[1]מקדמי פליטה'!C90*1000,'[1]מקדמי פליטה'!F90)</f>
        <v>2.6997519899999998</v>
      </c>
      <c r="H64" s="25"/>
      <c r="I64" s="25"/>
      <c r="J64" s="25"/>
      <c r="K64" s="21">
        <f t="shared" si="10"/>
        <v>0</v>
      </c>
      <c r="L64" s="21"/>
      <c r="M64" s="21"/>
      <c r="N64" s="21">
        <f>+K64/[1]סיכום!$C$20</f>
        <v>0</v>
      </c>
      <c r="O64" s="21"/>
      <c r="P64" s="21"/>
      <c r="Q64" s="21"/>
      <c r="R64" s="21"/>
      <c r="S64" s="25"/>
      <c r="T64" s="21">
        <f t="shared" si="1"/>
        <v>0</v>
      </c>
      <c r="U64" s="21">
        <f>+$T64*'[1]מקדמי פליטה'!D91</f>
        <v>0</v>
      </c>
      <c r="V64" s="29">
        <f>+$T64*'[1]מקדמי פליטה'!E91</f>
        <v>0</v>
      </c>
      <c r="W64" s="27">
        <f t="shared" si="2"/>
        <v>0</v>
      </c>
      <c r="X64" s="27">
        <f>+$W64*'[1]מקדמי פליטה'!G89/1000</f>
        <v>0</v>
      </c>
      <c r="Y64" s="21">
        <f>+$W64*'[1]מקדמי פליטה'!H89/1000</f>
        <v>0</v>
      </c>
    </row>
    <row r="65" spans="1:33" ht="24" hidden="1" customHeight="1" thickTop="1" thickBot="1" x14ac:dyDescent="0.4">
      <c r="A65" s="45" t="s">
        <v>202</v>
      </c>
      <c r="B65" s="46"/>
      <c r="C65" s="981"/>
      <c r="D65" s="982"/>
      <c r="E65" s="25" t="s">
        <v>182</v>
      </c>
      <c r="F65" s="25"/>
      <c r="G65" s="25">
        <f>IF(E65='[1]מקדמי פליטה'!$A$19,'[1]מקדמי פליטה'!C91*1000,'[1]מקדמי פליטה'!F91)</f>
        <v>2.6997519899999998</v>
      </c>
      <c r="H65" s="25"/>
      <c r="I65" s="25"/>
      <c r="J65" s="25"/>
      <c r="K65" s="25">
        <f t="shared" si="10"/>
        <v>0</v>
      </c>
      <c r="L65" s="25"/>
      <c r="M65" s="25"/>
      <c r="N65" s="25">
        <f>+K65/[1]סיכום!$C$20</f>
        <v>0</v>
      </c>
      <c r="O65" s="25"/>
      <c r="P65" s="25"/>
      <c r="Q65" s="25"/>
      <c r="R65" s="25"/>
      <c r="S65" s="25"/>
      <c r="T65" s="21">
        <f t="shared" si="1"/>
        <v>0</v>
      </c>
      <c r="U65" s="21">
        <f>+$T65*'[1]מקדמי פליטה'!D92</f>
        <v>0</v>
      </c>
      <c r="V65" s="29">
        <f>+$T65*'[1]מקדמי פליטה'!E92</f>
        <v>0</v>
      </c>
      <c r="W65" s="27">
        <f t="shared" si="2"/>
        <v>0</v>
      </c>
      <c r="X65" s="27">
        <f>+$W65*'[1]מקדמי פליטה'!G90/1000</f>
        <v>0</v>
      </c>
      <c r="Y65" s="21">
        <f>+$W65*'[1]מקדמי פליטה'!H90/1000</f>
        <v>0</v>
      </c>
    </row>
    <row r="66" spans="1:33" ht="16.5" hidden="1" customHeight="1" thickTop="1" thickBot="1" x14ac:dyDescent="0.4">
      <c r="A66" s="45" t="s">
        <v>203</v>
      </c>
      <c r="B66" s="46"/>
      <c r="C66" s="981"/>
      <c r="D66" s="982"/>
      <c r="E66" s="25" t="s">
        <v>182</v>
      </c>
      <c r="F66" s="25"/>
      <c r="G66" s="25">
        <f>IF(E66='[1]מקדמי פליטה'!$A$19,'[1]מקדמי פליטה'!C92*1000,'[1]מקדמי פליטה'!F92)</f>
        <v>2.6997519899999998</v>
      </c>
      <c r="H66" s="25"/>
      <c r="I66" s="25"/>
      <c r="J66" s="25"/>
      <c r="K66" s="21">
        <f t="shared" si="10"/>
        <v>0</v>
      </c>
      <c r="L66" s="21"/>
      <c r="M66" s="21"/>
      <c r="N66" s="21">
        <f>+K66/[1]סיכום!$C$20</f>
        <v>0</v>
      </c>
      <c r="O66" s="21"/>
      <c r="P66" s="21"/>
      <c r="Q66" s="21"/>
      <c r="R66" s="21"/>
      <c r="S66" s="25"/>
      <c r="T66" s="21">
        <f t="shared" si="1"/>
        <v>0</v>
      </c>
      <c r="U66" s="21">
        <f>+$T66*'[1]מקדמי פליטה'!D93</f>
        <v>0</v>
      </c>
      <c r="V66" s="29">
        <f>+$T66*'[1]מקדמי פליטה'!E93</f>
        <v>0</v>
      </c>
      <c r="W66" s="27">
        <f t="shared" si="2"/>
        <v>0</v>
      </c>
      <c r="X66" s="27">
        <f>+$W66*'[1]מקדמי פליטה'!G91/1000</f>
        <v>0</v>
      </c>
      <c r="Y66" s="21">
        <f>+$W66*'[1]מקדמי פליטה'!H91/1000</f>
        <v>0</v>
      </c>
    </row>
    <row r="67" spans="1:33" ht="16.5" hidden="1" customHeight="1" thickTop="1" thickBot="1" x14ac:dyDescent="0.4">
      <c r="A67" s="45" t="s">
        <v>204</v>
      </c>
      <c r="B67" s="53"/>
      <c r="C67" s="981"/>
      <c r="D67" s="982"/>
      <c r="E67" s="25" t="s">
        <v>205</v>
      </c>
      <c r="F67" s="25"/>
      <c r="G67" s="25">
        <f>IF(E67='[1]מקדמי פליטה'!$A$19,'[1]מקדמי פליטה'!C93*1000,'[1]מקדמי פליטה'!F93)</f>
        <v>77400</v>
      </c>
      <c r="H67" s="25"/>
      <c r="I67" s="25"/>
      <c r="J67" s="25"/>
      <c r="K67" s="25">
        <f>+C67*G67/1000</f>
        <v>0</v>
      </c>
      <c r="L67" s="25"/>
      <c r="M67" s="25"/>
      <c r="N67" s="25">
        <f>+K67/[1]סיכום!$C$20</f>
        <v>0</v>
      </c>
      <c r="O67" s="25"/>
      <c r="P67" s="25"/>
      <c r="Q67" s="25"/>
      <c r="R67" s="25"/>
      <c r="S67" s="25"/>
      <c r="T67" s="21">
        <f t="shared" si="1"/>
        <v>0</v>
      </c>
      <c r="U67" s="21">
        <f>+$T67*'[1]מקדמי פליטה'!D94</f>
        <v>0</v>
      </c>
      <c r="V67" s="29">
        <f>+$T67*'[1]מקדמי פליטה'!E94</f>
        <v>0</v>
      </c>
      <c r="W67" s="27">
        <f t="shared" si="2"/>
        <v>0</v>
      </c>
      <c r="X67" s="27">
        <f>+$W67*'[1]מקדמי פליטה'!G92/1000</f>
        <v>0</v>
      </c>
      <c r="Y67" s="21">
        <f>+$W67*'[1]מקדמי פליטה'!H92/1000</f>
        <v>0</v>
      </c>
    </row>
    <row r="68" spans="1:33" ht="16.5" hidden="1" customHeight="1" thickTop="1" thickBot="1" x14ac:dyDescent="0.4">
      <c r="A68" s="529" t="s">
        <v>206</v>
      </c>
      <c r="B68" s="530"/>
      <c r="C68" s="47"/>
      <c r="D68" s="47"/>
      <c r="E68" s="25"/>
      <c r="F68" s="25"/>
      <c r="G68" s="25"/>
      <c r="H68" s="25"/>
      <c r="I68" s="25"/>
      <c r="J68" s="25"/>
      <c r="K68" s="21"/>
      <c r="L68" s="21"/>
      <c r="M68" s="21"/>
      <c r="N68" s="21"/>
      <c r="O68" s="21"/>
      <c r="P68" s="21"/>
      <c r="Q68" s="21"/>
      <c r="R68" s="21"/>
      <c r="S68" s="25"/>
      <c r="W68" s="27"/>
      <c r="X68" s="27">
        <f>+$W68*'[1]מקדמי פליטה'!G93/1000</f>
        <v>0</v>
      </c>
      <c r="Y68" s="21">
        <f>+$W68*'[1]מקדמי פליטה'!H93/1000</f>
        <v>0</v>
      </c>
    </row>
    <row r="69" spans="1:33" ht="16.5" hidden="1" customHeight="1" thickTop="1" thickBot="1" x14ac:dyDescent="0.4">
      <c r="A69" s="45" t="s">
        <v>200</v>
      </c>
      <c r="B69" s="46"/>
      <c r="C69" s="981"/>
      <c r="D69" s="982"/>
      <c r="E69" s="25" t="s">
        <v>182</v>
      </c>
      <c r="F69" s="25"/>
      <c r="G69" s="25">
        <f>IF(E69='[1]מקדמי פליטה'!$A$19,'[1]מקדמי פליטה'!C121*1000,'[1]מקדמי פליטה'!F121)</f>
        <v>3.12696</v>
      </c>
      <c r="H69" s="25"/>
      <c r="I69" s="25"/>
      <c r="J69" s="25"/>
      <c r="K69" s="25">
        <f>+C69*G69/1000</f>
        <v>0</v>
      </c>
      <c r="L69" s="25"/>
      <c r="M69" s="25"/>
      <c r="N69" s="25">
        <f>+K69/[1]סיכום!$C$20</f>
        <v>0</v>
      </c>
      <c r="O69" s="25"/>
      <c r="P69" s="25"/>
      <c r="Q69" s="25"/>
      <c r="R69" s="25"/>
      <c r="S69" s="25"/>
      <c r="T69" s="21">
        <f t="shared" si="1"/>
        <v>0</v>
      </c>
      <c r="U69" s="21">
        <f>+$T69*'[1]מקדמי פליטה'!D96</f>
        <v>0</v>
      </c>
      <c r="V69" s="29">
        <f>+$T69*'[1]מקדמי פליטה'!E96</f>
        <v>0</v>
      </c>
      <c r="W69" s="27">
        <f t="shared" si="2"/>
        <v>0</v>
      </c>
      <c r="X69" s="27">
        <f>+$W69*'[1]מקדמי פליטה'!G94/1000</f>
        <v>0</v>
      </c>
      <c r="Y69" s="21">
        <f>+$W69*'[1]מקדמי פליטה'!H94/1000</f>
        <v>0</v>
      </c>
    </row>
    <row r="70" spans="1:33" ht="16.5" hidden="1" customHeight="1" thickTop="1" thickBot="1" x14ac:dyDescent="0.4">
      <c r="A70" s="529" t="s">
        <v>207</v>
      </c>
      <c r="B70" s="530"/>
      <c r="C70" s="47"/>
      <c r="D70" s="47"/>
      <c r="E70" s="25"/>
      <c r="F70" s="25"/>
      <c r="G70" s="25"/>
      <c r="H70" s="25"/>
      <c r="I70" s="25"/>
      <c r="J70" s="25"/>
      <c r="K70" s="21"/>
      <c r="L70" s="21"/>
      <c r="M70" s="21"/>
      <c r="N70" s="21"/>
      <c r="O70" s="21"/>
      <c r="P70" s="21"/>
      <c r="Q70" s="21"/>
      <c r="R70" s="21"/>
      <c r="S70" s="25"/>
      <c r="W70" s="27"/>
      <c r="X70" s="27">
        <f>+$W70*'[1]מקדמי פליטה'!G95/1000</f>
        <v>0</v>
      </c>
      <c r="Y70" s="21">
        <f>+$W70*'[1]מקדמי פליטה'!H95/1000</f>
        <v>0</v>
      </c>
    </row>
    <row r="71" spans="1:33" ht="16.5" hidden="1" customHeight="1" thickTop="1" thickBot="1" x14ac:dyDescent="0.4">
      <c r="A71" s="45" t="s">
        <v>208</v>
      </c>
      <c r="B71" s="46"/>
      <c r="C71" s="981"/>
      <c r="D71" s="982"/>
      <c r="E71" s="25" t="s">
        <v>182</v>
      </c>
      <c r="F71" s="25"/>
      <c r="G71" s="25">
        <f>IF(E71='[1]מקדמי פליטה'!$A$19,'[1]מקדמי פליטה'!C123*1000,'[1]מקדמי פליטה'!F123)</f>
        <v>2.2779325799999999</v>
      </c>
      <c r="H71" s="25"/>
      <c r="I71" s="25"/>
      <c r="J71" s="25"/>
      <c r="K71" s="25">
        <f>+C71*G71/1000</f>
        <v>0</v>
      </c>
      <c r="L71" s="25"/>
      <c r="M71" s="25"/>
      <c r="N71" s="25">
        <f>+K71/[1]סיכום!$C$20</f>
        <v>0</v>
      </c>
      <c r="O71" s="25"/>
      <c r="P71" s="25"/>
      <c r="Q71" s="25"/>
      <c r="R71" s="25"/>
      <c r="S71" s="25"/>
      <c r="T71" s="21">
        <f t="shared" si="1"/>
        <v>0</v>
      </c>
      <c r="U71" s="21">
        <f>+$T71*'[1]מקדמי פליטה'!D98</f>
        <v>0</v>
      </c>
      <c r="V71" s="29">
        <f>+$T71*'[1]מקדמי פליטה'!E98</f>
        <v>0</v>
      </c>
      <c r="W71" s="27">
        <f t="shared" si="2"/>
        <v>0</v>
      </c>
      <c r="X71" s="27">
        <f>+$W71*'[1]מקדמי פליטה'!G96/1000</f>
        <v>0</v>
      </c>
      <c r="Y71" s="21">
        <f>+$W71*'[1]מקדמי פליטה'!H96/1000</f>
        <v>0</v>
      </c>
    </row>
    <row r="72" spans="1:33" ht="16" hidden="1" customHeight="1" thickTop="1" x14ac:dyDescent="0.35">
      <c r="A72" s="49" t="s">
        <v>209</v>
      </c>
      <c r="B72" s="50"/>
      <c r="C72" s="981"/>
      <c r="D72" s="982"/>
      <c r="E72" s="25" t="s">
        <v>182</v>
      </c>
      <c r="F72" s="25"/>
      <c r="G72" s="25">
        <f>IF(E72='[1]מקדמי פליטה'!$A$19,'[1]מקדמי פליטה'!C124*1000,'[1]מקדמי פליטה'!F124)</f>
        <v>3.149</v>
      </c>
      <c r="H72" s="25"/>
      <c r="I72" s="25"/>
      <c r="J72" s="25"/>
      <c r="K72" s="21">
        <f>+C72*G72/1000</f>
        <v>0</v>
      </c>
      <c r="L72" s="21"/>
      <c r="M72" s="21"/>
      <c r="N72" s="21">
        <f>+K72/[1]סיכום!$C$20</f>
        <v>0</v>
      </c>
      <c r="O72" s="21"/>
      <c r="P72" s="21"/>
      <c r="Q72" s="21"/>
      <c r="R72" s="21"/>
      <c r="S72" s="25"/>
      <c r="T72" s="21">
        <f t="shared" si="1"/>
        <v>0</v>
      </c>
      <c r="U72" s="21">
        <f>+$T72*'[1]מקדמי פליטה'!D99</f>
        <v>0</v>
      </c>
      <c r="V72" s="29">
        <f>+$T72*'[1]מקדמי פליטה'!E99</f>
        <v>0</v>
      </c>
      <c r="W72" s="27">
        <f t="shared" si="2"/>
        <v>0</v>
      </c>
      <c r="X72" s="27">
        <f>+$W72*'[1]מקדמי פליטה'!G97/1000</f>
        <v>0</v>
      </c>
      <c r="Y72" s="21">
        <f>+$W72*'[1]מקדמי פליטה'!H97/1000</f>
        <v>0</v>
      </c>
    </row>
    <row r="73" spans="1:33" ht="16.5" hidden="1" customHeight="1" thickTop="1" thickBot="1" x14ac:dyDescent="0.4">
      <c r="A73" s="531" t="s">
        <v>210</v>
      </c>
      <c r="B73" s="532"/>
      <c r="C73" s="981"/>
      <c r="D73" s="982"/>
      <c r="E73" s="25"/>
      <c r="F73" s="25"/>
      <c r="G73" s="25"/>
      <c r="H73" s="25"/>
      <c r="I73" s="25" t="s">
        <v>176</v>
      </c>
      <c r="J73" s="25"/>
      <c r="K73" s="25">
        <f>+C73*G73/1000</f>
        <v>0</v>
      </c>
      <c r="L73" s="25"/>
      <c r="M73" s="25"/>
      <c r="N73" s="25">
        <f>+K73/[1]סיכום!$C$20</f>
        <v>0</v>
      </c>
      <c r="O73" s="25"/>
      <c r="P73" s="25"/>
      <c r="Q73" s="25"/>
      <c r="R73" s="25"/>
      <c r="S73" s="25"/>
      <c r="W73" s="27"/>
      <c r="X73" s="27">
        <f>+$W73*'[1]מקדמי פליטה'!G98/1000</f>
        <v>0</v>
      </c>
      <c r="Y73" s="21">
        <f>+$W73*'[1]מקדמי פליטה'!H98/1000</f>
        <v>0</v>
      </c>
    </row>
    <row r="74" spans="1:33" s="24" customFormat="1" ht="14.5" hidden="1" customHeight="1" x14ac:dyDescent="0.35">
      <c r="E74" s="25"/>
      <c r="F74" s="25"/>
      <c r="G74" s="25"/>
      <c r="H74" s="25"/>
      <c r="I74" s="25"/>
      <c r="J74" s="25"/>
      <c r="K74" s="21"/>
      <c r="L74" s="21"/>
      <c r="M74" s="21"/>
      <c r="N74" s="21"/>
      <c r="O74" s="21"/>
      <c r="P74" s="21"/>
      <c r="Q74" s="21"/>
      <c r="R74" s="21"/>
      <c r="S74" s="25"/>
      <c r="T74" s="25"/>
      <c r="U74" s="25"/>
      <c r="V74" s="59"/>
      <c r="W74" s="26"/>
      <c r="X74" s="26"/>
      <c r="Y74" s="25"/>
      <c r="Z74" s="25"/>
      <c r="AA74" s="25"/>
      <c r="AB74" s="25"/>
      <c r="AC74" s="25"/>
      <c r="AD74" s="25"/>
      <c r="AE74" s="25"/>
      <c r="AF74" s="25"/>
      <c r="AG74" s="25"/>
    </row>
    <row r="75" spans="1:33" ht="15.65" hidden="1" customHeight="1" x14ac:dyDescent="0.35">
      <c r="A75" s="961" t="s">
        <v>211</v>
      </c>
      <c r="B75" s="962"/>
      <c r="C75" s="962"/>
      <c r="D75" s="962"/>
      <c r="E75" s="25" t="s">
        <v>212</v>
      </c>
      <c r="F75" s="25"/>
      <c r="G75" s="25"/>
      <c r="H75" s="25"/>
      <c r="I75" s="25"/>
      <c r="J75" s="25"/>
      <c r="K75" s="25"/>
      <c r="L75" s="25"/>
      <c r="M75" s="25"/>
      <c r="N75" s="25"/>
      <c r="O75" s="25"/>
      <c r="P75" s="25"/>
      <c r="Q75" s="25"/>
      <c r="R75" s="25"/>
      <c r="T75" s="21">
        <f t="shared" ref="T75:Y75" si="11">+SUM(T22:T52)</f>
        <v>0</v>
      </c>
      <c r="U75" s="21">
        <f t="shared" si="11"/>
        <v>0</v>
      </c>
      <c r="V75" s="29">
        <f t="shared" si="11"/>
        <v>0</v>
      </c>
      <c r="W75" s="27">
        <f t="shared" si="11"/>
        <v>0</v>
      </c>
      <c r="X75" s="27">
        <f t="shared" si="11"/>
        <v>0</v>
      </c>
      <c r="Y75" s="21">
        <f t="shared" si="11"/>
        <v>0</v>
      </c>
    </row>
    <row r="76" spans="1:33" ht="15.65" hidden="1" customHeight="1" x14ac:dyDescent="0.35">
      <c r="A76" s="61" t="s">
        <v>160</v>
      </c>
      <c r="B76" s="62">
        <f>+U75+X75</f>
        <v>0</v>
      </c>
      <c r="C76" s="963" t="s">
        <v>213</v>
      </c>
      <c r="D76" s="964"/>
      <c r="E76" s="25">
        <f>+B76*[1]GWP!$E$16</f>
        <v>0</v>
      </c>
      <c r="F76" s="25"/>
      <c r="G76" s="25"/>
      <c r="H76" s="25"/>
      <c r="I76" s="25"/>
      <c r="J76" s="25"/>
      <c r="K76" s="21"/>
      <c r="L76" s="21"/>
      <c r="M76" s="21"/>
      <c r="N76" s="21"/>
      <c r="O76" s="21"/>
      <c r="P76" s="21"/>
      <c r="Q76" s="21"/>
      <c r="R76" s="21"/>
      <c r="W76" s="27"/>
      <c r="X76" s="27"/>
    </row>
    <row r="77" spans="1:33" s="29" customFormat="1" ht="15.65" hidden="1" customHeight="1" x14ac:dyDescent="0.35">
      <c r="A77" s="49" t="s">
        <v>161</v>
      </c>
      <c r="B77" s="63">
        <f>+V75+Y75</f>
        <v>0</v>
      </c>
      <c r="C77" s="965" t="s">
        <v>214</v>
      </c>
      <c r="D77" s="966"/>
      <c r="E77" s="25">
        <f>+B77*[1]GWP!$E$17</f>
        <v>0</v>
      </c>
      <c r="F77" s="25"/>
      <c r="G77" s="25"/>
      <c r="H77" s="25"/>
      <c r="I77" s="25"/>
      <c r="J77" s="25"/>
      <c r="K77" s="25"/>
      <c r="L77" s="25"/>
      <c r="M77" s="25"/>
      <c r="N77" s="25"/>
      <c r="O77" s="25"/>
      <c r="P77" s="25"/>
      <c r="Q77" s="25"/>
      <c r="R77" s="25"/>
      <c r="S77" s="21"/>
      <c r="T77" s="21"/>
      <c r="U77" s="21"/>
      <c r="V77" s="27"/>
      <c r="W77" s="27"/>
      <c r="X77" s="27"/>
      <c r="Y77" s="21"/>
      <c r="Z77" s="21"/>
      <c r="AA77" s="21"/>
      <c r="AB77" s="21"/>
      <c r="AC77" s="21"/>
      <c r="AD77" s="21"/>
      <c r="AE77" s="21"/>
      <c r="AF77" s="21"/>
      <c r="AG77" s="21"/>
    </row>
    <row r="78" spans="1:33" s="29" customFormat="1" ht="15.65" hidden="1" customHeight="1" x14ac:dyDescent="0.35">
      <c r="A78" s="64"/>
      <c r="B78" s="65"/>
      <c r="C78" s="60"/>
      <c r="D78" s="60"/>
      <c r="E78" s="25"/>
      <c r="F78" s="25"/>
      <c r="G78" s="25"/>
      <c r="H78" s="25"/>
      <c r="I78" s="25"/>
      <c r="J78" s="25"/>
      <c r="K78" s="21"/>
      <c r="L78" s="21"/>
      <c r="M78" s="21"/>
      <c r="N78" s="21"/>
      <c r="O78" s="21"/>
      <c r="P78" s="21"/>
      <c r="Q78" s="21"/>
      <c r="R78" s="21"/>
      <c r="S78" s="21"/>
      <c r="T78" s="21"/>
      <c r="U78" s="21"/>
      <c r="V78" s="27"/>
      <c r="W78" s="27"/>
      <c r="X78" s="27"/>
      <c r="Y78" s="21"/>
      <c r="Z78" s="21"/>
      <c r="AA78" s="21"/>
      <c r="AB78" s="21"/>
      <c r="AC78" s="21"/>
      <c r="AD78" s="21"/>
      <c r="AE78" s="21"/>
      <c r="AF78" s="21"/>
      <c r="AG78" s="21"/>
    </row>
    <row r="79" spans="1:33" s="24" customFormat="1" ht="24" customHeight="1" x14ac:dyDescent="0.35">
      <c r="B79" s="565"/>
      <c r="C79" s="565"/>
      <c r="D79" s="565"/>
      <c r="E79" s="25"/>
      <c r="F79" s="25"/>
      <c r="G79" s="25"/>
      <c r="H79" s="25"/>
      <c r="I79" s="25"/>
      <c r="J79" s="25"/>
      <c r="K79" s="25"/>
      <c r="L79" s="25"/>
      <c r="M79" s="25"/>
      <c r="N79" s="25"/>
      <c r="O79" s="25"/>
      <c r="P79" s="25"/>
      <c r="Q79" s="25"/>
      <c r="R79" s="25"/>
      <c r="S79" s="565"/>
      <c r="T79" s="565"/>
      <c r="U79" s="565"/>
      <c r="Y79" s="25"/>
      <c r="Z79" s="25"/>
      <c r="AA79" s="25"/>
      <c r="AB79" s="25"/>
      <c r="AC79" s="25"/>
      <c r="AD79" s="25"/>
      <c r="AE79" s="25"/>
      <c r="AF79" s="25"/>
      <c r="AG79" s="25"/>
    </row>
    <row r="80" spans="1:33" s="24" customFormat="1" ht="40" customHeight="1" thickBot="1" x14ac:dyDescent="0.4">
      <c r="A80" s="665"/>
      <c r="B80" s="665"/>
      <c r="C80" s="943" t="s">
        <v>513</v>
      </c>
      <c r="D80" s="943"/>
      <c r="E80" s="943" t="s">
        <v>107</v>
      </c>
      <c r="F80" s="943"/>
      <c r="G80" s="943" t="s">
        <v>63</v>
      </c>
      <c r="H80" s="943"/>
      <c r="I80" s="943" t="s">
        <v>514</v>
      </c>
      <c r="J80" s="943"/>
      <c r="K80" s="958" t="s">
        <v>515</v>
      </c>
      <c r="L80" s="959"/>
      <c r="M80" s="960"/>
      <c r="N80" s="943" t="s">
        <v>111</v>
      </c>
      <c r="O80" s="943"/>
      <c r="P80" s="945" t="s">
        <v>112</v>
      </c>
      <c r="Q80" s="946"/>
      <c r="R80" s="667" t="s">
        <v>113</v>
      </c>
      <c r="S80" s="668"/>
      <c r="T80" s="668"/>
      <c r="U80" s="668"/>
      <c r="W80" s="66"/>
      <c r="X80" s="66"/>
      <c r="Y80" s="66"/>
      <c r="Z80" s="25"/>
      <c r="AA80" s="25"/>
      <c r="AB80" s="25"/>
      <c r="AC80" s="25"/>
      <c r="AD80" s="25"/>
      <c r="AE80" s="25"/>
      <c r="AF80" s="25"/>
      <c r="AG80" s="25"/>
    </row>
    <row r="81" spans="1:34" ht="40" customHeight="1" thickBot="1" x14ac:dyDescent="0.6">
      <c r="A81" s="669" t="s">
        <v>512</v>
      </c>
      <c r="B81" s="670"/>
      <c r="C81" s="913">
        <v>286712</v>
      </c>
      <c r="D81" s="914"/>
      <c r="E81" s="969" t="s">
        <v>182</v>
      </c>
      <c r="F81" s="970"/>
      <c r="G81" s="971">
        <v>0.255</v>
      </c>
      <c r="H81" s="972"/>
      <c r="I81" s="973" t="s">
        <v>215</v>
      </c>
      <c r="J81" s="974"/>
      <c r="K81" s="975">
        <f>+C81*G81/1000</f>
        <v>73.111559999999997</v>
      </c>
      <c r="L81" s="976"/>
      <c r="M81" s="977"/>
      <c r="N81" s="978">
        <f>IFERROR(+K81/'סיכום מצבת ופליטות- אוטומטי'!B41,"")</f>
        <v>4.9952665369755673E-3</v>
      </c>
      <c r="O81" s="979"/>
      <c r="P81" s="913"/>
      <c r="Q81" s="914"/>
      <c r="R81" s="671"/>
      <c r="S81" s="672"/>
      <c r="T81" s="673"/>
      <c r="U81" s="673"/>
      <c r="V81" s="27"/>
      <c r="W81" s="27">
        <f t="shared" ref="W81" si="12">IF(E81="Liter", C81,0)</f>
        <v>286712</v>
      </c>
      <c r="X81" s="27">
        <f>+$W81*'[1]מקדמי פליטה'!G104/1000</f>
        <v>0</v>
      </c>
      <c r="Y81" s="21">
        <f>+$W81*'[1]מקדמי פליטה'!H104/1000</f>
        <v>0</v>
      </c>
    </row>
    <row r="82" spans="1:34" s="29" customFormat="1" ht="24" customHeight="1" x14ac:dyDescent="0.3">
      <c r="A82" s="674"/>
      <c r="B82" s="675"/>
      <c r="C82" s="676"/>
      <c r="D82" s="676"/>
      <c r="E82" s="677"/>
      <c r="F82" s="677"/>
      <c r="G82" s="678"/>
      <c r="H82" s="678"/>
      <c r="I82" s="678"/>
      <c r="J82" s="678"/>
      <c r="K82" s="678"/>
      <c r="L82" s="678"/>
      <c r="M82" s="678"/>
      <c r="N82" s="678"/>
      <c r="O82" s="678"/>
      <c r="P82" s="678"/>
      <c r="Q82" s="678"/>
      <c r="R82" s="678"/>
      <c r="S82" s="673"/>
      <c r="T82" s="673"/>
      <c r="U82" s="673"/>
      <c r="V82" s="27"/>
      <c r="W82" s="27"/>
      <c r="X82" s="27"/>
      <c r="Y82" s="21"/>
      <c r="Z82" s="21"/>
      <c r="AA82" s="21"/>
      <c r="AB82" s="21"/>
      <c r="AC82" s="21"/>
      <c r="AD82" s="21"/>
      <c r="AE82" s="21"/>
      <c r="AF82" s="21"/>
      <c r="AG82" s="21"/>
    </row>
    <row r="83" spans="1:34" s="24" customFormat="1" ht="66.650000000000006" customHeight="1" x14ac:dyDescent="0.35">
      <c r="A83" s="666" t="s">
        <v>216</v>
      </c>
      <c r="B83" s="666" t="s">
        <v>217</v>
      </c>
      <c r="C83" s="943" t="s">
        <v>533</v>
      </c>
      <c r="D83" s="943"/>
      <c r="E83" s="943" t="s">
        <v>218</v>
      </c>
      <c r="F83" s="943"/>
      <c r="G83" s="943" t="s">
        <v>219</v>
      </c>
      <c r="H83" s="943"/>
      <c r="I83" s="943" t="s">
        <v>220</v>
      </c>
      <c r="J83" s="943"/>
      <c r="K83" s="943" t="s">
        <v>221</v>
      </c>
      <c r="L83" s="943"/>
      <c r="M83" s="943" t="s">
        <v>222</v>
      </c>
      <c r="N83" s="943"/>
      <c r="O83" s="967" t="s">
        <v>110</v>
      </c>
      <c r="P83" s="968"/>
      <c r="Q83" s="980" t="s">
        <v>111</v>
      </c>
      <c r="R83" s="980"/>
      <c r="S83" s="945" t="s">
        <v>112</v>
      </c>
      <c r="T83" s="946"/>
      <c r="U83" s="667" t="s">
        <v>113</v>
      </c>
      <c r="V83" s="25"/>
      <c r="W83" s="67" t="s">
        <v>223</v>
      </c>
      <c r="X83" s="67" t="s">
        <v>224</v>
      </c>
      <c r="Y83" s="67" t="s">
        <v>225</v>
      </c>
      <c r="Z83" s="25"/>
      <c r="AA83" s="25"/>
      <c r="AB83" s="25"/>
      <c r="AC83" s="25"/>
      <c r="AD83" s="25"/>
      <c r="AE83" s="25"/>
      <c r="AF83" s="25"/>
      <c r="AG83" s="25"/>
      <c r="AH83" s="25"/>
    </row>
    <row r="84" spans="1:34" s="520" customFormat="1" ht="24" customHeight="1" thickBot="1" x14ac:dyDescent="0.8">
      <c r="A84" s="679" t="s">
        <v>8</v>
      </c>
      <c r="B84" s="680"/>
      <c r="C84" s="680"/>
      <c r="D84" s="680"/>
      <c r="E84" s="680"/>
      <c r="F84" s="680"/>
      <c r="G84" s="680"/>
      <c r="H84" s="680"/>
      <c r="I84" s="681"/>
      <c r="J84" s="681"/>
      <c r="K84" s="681"/>
      <c r="L84" s="681"/>
      <c r="M84" s="681"/>
      <c r="N84" s="681"/>
      <c r="O84" s="681"/>
      <c r="P84" s="681"/>
      <c r="Q84" s="681"/>
      <c r="R84" s="681"/>
      <c r="S84" s="681"/>
      <c r="T84" s="681"/>
      <c r="U84" s="681"/>
      <c r="V84" s="519"/>
      <c r="W84" s="519">
        <f>+I85*E85</f>
        <v>0</v>
      </c>
      <c r="X84" s="519">
        <f>+K85*E85</f>
        <v>0</v>
      </c>
      <c r="Y84" s="519">
        <f>+M85*E85</f>
        <v>0</v>
      </c>
      <c r="Z84" s="519"/>
      <c r="AA84" s="519"/>
      <c r="AB84" s="519"/>
      <c r="AC84" s="519"/>
      <c r="AD84" s="519"/>
      <c r="AE84" s="519"/>
      <c r="AF84" s="519"/>
      <c r="AG84" s="519"/>
      <c r="AH84" s="519"/>
    </row>
    <row r="85" spans="1:34" s="24" customFormat="1" ht="24" hidden="1" customHeight="1" thickTop="1" thickBot="1" x14ac:dyDescent="0.6">
      <c r="A85" s="682" t="s">
        <v>82</v>
      </c>
      <c r="B85" s="683"/>
      <c r="C85" s="925"/>
      <c r="D85" s="957"/>
      <c r="E85" s="925"/>
      <c r="F85" s="926"/>
      <c r="G85" s="925"/>
      <c r="H85" s="926"/>
      <c r="I85" s="929">
        <f>+'[1]מקדמי פליטה'!F57</f>
        <v>2.2779326000000002</v>
      </c>
      <c r="J85" s="930"/>
      <c r="K85" s="931">
        <f>+'[1]מקדמי פליטה'!G57</f>
        <v>1.2E-4</v>
      </c>
      <c r="L85" s="932"/>
      <c r="M85" s="931">
        <f>+'[1]מקדמי פליטה'!H57</f>
        <v>1.9000000000000001E-4</v>
      </c>
      <c r="N85" s="932"/>
      <c r="O85" s="933">
        <f>+E85*(I85+K85*[1]GWP!$E$16+'צריכת דלק של כלי רכב'!M85*[1]GWP!$E$17)/1000</f>
        <v>0</v>
      </c>
      <c r="P85" s="934"/>
      <c r="Q85" s="935">
        <f>IFERROR(+O85/[1]סיכום!$C$34,"")</f>
        <v>0</v>
      </c>
      <c r="R85" s="936"/>
      <c r="S85" s="937"/>
      <c r="T85" s="938"/>
      <c r="U85" s="684"/>
      <c r="V85" s="25"/>
      <c r="W85" s="25">
        <f t="shared" ref="W85:W101" si="13">+I86*E86</f>
        <v>0</v>
      </c>
      <c r="X85" s="25">
        <f t="shared" ref="X85:X101" si="14">+K86*E86</f>
        <v>0</v>
      </c>
      <c r="Y85" s="25">
        <f t="shared" ref="Y85:Y101" si="15">+M86*E86</f>
        <v>0</v>
      </c>
      <c r="Z85" s="25"/>
      <c r="AA85" s="25"/>
      <c r="AB85" s="25"/>
      <c r="AC85" s="25"/>
      <c r="AD85" s="25"/>
      <c r="AE85" s="25"/>
      <c r="AF85" s="25"/>
      <c r="AG85" s="25"/>
      <c r="AH85" s="25"/>
    </row>
    <row r="86" spans="1:34" s="24" customFormat="1" ht="24" customHeight="1" thickBot="1" x14ac:dyDescent="0.4">
      <c r="A86" s="685" t="s">
        <v>97</v>
      </c>
      <c r="B86" s="686">
        <f>COUNTIFS('דיווח פרטני'!$C:$C,'צריכת דלק של כלי רכב'!$A$84,'דיווח פרטני'!$D:$D,'צריכת דלק של כלי רכב'!A86)</f>
        <v>0</v>
      </c>
      <c r="C86" s="954">
        <f>SUMIFS('דיווח פרטני'!$J:$J,'דיווח פרטני'!$C:$C,'צריכת דלק של כלי רכב'!$A$84,'דיווח פרטני'!D:D,'צריכת דלק של כלי רכב'!A86)</f>
        <v>0</v>
      </c>
      <c r="D86" s="955"/>
      <c r="E86" s="913"/>
      <c r="F86" s="914"/>
      <c r="G86" s="913"/>
      <c r="H86" s="914"/>
      <c r="I86" s="919">
        <f>'מקדמי פליטה'!F63</f>
        <v>2.6997520000000002</v>
      </c>
      <c r="J86" s="920"/>
      <c r="K86" s="921">
        <f>'מקדמי פליטה'!G63</f>
        <v>1.3999999999999999E-4</v>
      </c>
      <c r="L86" s="922"/>
      <c r="M86" s="921">
        <f>'מקדמי פליטה'!H63</f>
        <v>1.3999999999999999E-4</v>
      </c>
      <c r="N86" s="922"/>
      <c r="O86" s="923">
        <f>+E86*(I86+K86*GWP!$E$14+'צריכת דלק של כלי רכב'!M86*GWP!$E$15)/1000</f>
        <v>0</v>
      </c>
      <c r="P86" s="924"/>
      <c r="Q86" s="915">
        <f>IFERROR(O86/'סיכום מצבת ופליטות- אוטומטי'!$B$41,"")</f>
        <v>0</v>
      </c>
      <c r="R86" s="916"/>
      <c r="S86" s="913"/>
      <c r="T86" s="914"/>
      <c r="U86" s="671"/>
      <c r="V86" s="25"/>
      <c r="W86" s="25">
        <f t="shared" si="13"/>
        <v>0</v>
      </c>
      <c r="X86" s="25">
        <f t="shared" si="14"/>
        <v>0</v>
      </c>
      <c r="Y86" s="25">
        <f t="shared" si="15"/>
        <v>0</v>
      </c>
      <c r="Z86" s="25"/>
      <c r="AA86" s="25"/>
      <c r="AB86" s="25"/>
      <c r="AC86" s="25"/>
      <c r="AD86" s="25"/>
      <c r="AE86" s="25"/>
      <c r="AF86" s="25"/>
      <c r="AG86" s="25"/>
      <c r="AH86" s="25"/>
    </row>
    <row r="87" spans="1:34" s="24" customFormat="1" ht="76.5" customHeight="1" thickBot="1" x14ac:dyDescent="0.4">
      <c r="A87" s="685" t="s">
        <v>226</v>
      </c>
      <c r="B87" s="686">
        <f>COUNTIFS('דיווח פרטני'!$C:$C,'צריכת דלק של כלי רכב'!$A$84,'דיווח פרטני'!$D:$D,'צריכת דלק של כלי רכב'!A87)</f>
        <v>0</v>
      </c>
      <c r="C87" s="954">
        <f>SUMIFS('דיווח פרטני'!$J:$J,'דיווח פרטני'!$C:$C,'צריכת דלק של כלי רכב'!$A$84,'דיווח פרטני'!D:D,'צריכת דלק של כלי רכב'!A87)</f>
        <v>0</v>
      </c>
      <c r="D87" s="955"/>
      <c r="E87" s="913"/>
      <c r="F87" s="914"/>
      <c r="G87" s="913"/>
      <c r="H87" s="914"/>
      <c r="I87" s="919">
        <f>'מקדמי פליטה'!F68</f>
        <v>2.6576</v>
      </c>
      <c r="J87" s="920"/>
      <c r="K87" s="921">
        <f>'מקדמי פליטה'!G68</f>
        <v>9.0000000000000006E-5</v>
      </c>
      <c r="L87" s="922"/>
      <c r="M87" s="921">
        <f>'מקדמי פליטה'!H68</f>
        <v>9.0000000000000006E-5</v>
      </c>
      <c r="N87" s="922"/>
      <c r="O87" s="923">
        <f>+E87*(I87+K87*GWP!$E$14+'צריכת דלק של כלי רכב'!M87*GWP!$E$15)/1000</f>
        <v>0</v>
      </c>
      <c r="P87" s="924"/>
      <c r="Q87" s="915">
        <f>IFERROR(+O87/'סיכום מצבת ופליטות- אוטומטי'!$B$41,"")</f>
        <v>0</v>
      </c>
      <c r="R87" s="916"/>
      <c r="S87" s="913"/>
      <c r="T87" s="914"/>
      <c r="U87" s="671"/>
      <c r="V87" s="25"/>
      <c r="W87" s="25">
        <f t="shared" si="13"/>
        <v>0</v>
      </c>
      <c r="X87" s="25">
        <f t="shared" si="14"/>
        <v>0</v>
      </c>
      <c r="Y87" s="25">
        <f t="shared" si="15"/>
        <v>0</v>
      </c>
      <c r="Z87" s="25"/>
      <c r="AA87" s="25"/>
      <c r="AB87" s="25"/>
      <c r="AC87" s="25"/>
      <c r="AD87" s="25"/>
      <c r="AE87" s="25"/>
      <c r="AF87" s="25"/>
      <c r="AG87" s="25"/>
      <c r="AH87" s="25"/>
    </row>
    <row r="88" spans="1:34" s="24" customFormat="1" ht="54.65" customHeight="1" thickBot="1" x14ac:dyDescent="0.4">
      <c r="A88" s="685" t="s">
        <v>532</v>
      </c>
      <c r="B88" s="686">
        <f>COUNTIFS('דיווח פרטני'!$C:$C,'צריכת דלק של כלי רכב'!$A$84,'דיווח פרטני'!$D:$D,'צריכת דלק של כלי רכב'!A88)</f>
        <v>0</v>
      </c>
      <c r="C88" s="954">
        <f>SUMIFS('דיווח פרטני'!$J:$J,'דיווח פרטני'!$C:$C,'צריכת דלק של כלי רכב'!$A$84,'דיווח פרטני'!D:D,'צריכת דלק של כלי רכב'!A88)</f>
        <v>0</v>
      </c>
      <c r="D88" s="955"/>
      <c r="E88" s="913"/>
      <c r="F88" s="914"/>
      <c r="G88" s="913"/>
      <c r="H88" s="914"/>
      <c r="I88" s="919">
        <f>'מקדמי פליטה'!F75</f>
        <v>2.6928000000000001</v>
      </c>
      <c r="J88" s="920"/>
      <c r="K88" s="921">
        <f>'מקדמי פליטה'!G75</f>
        <v>4.4159999999999998E-3</v>
      </c>
      <c r="L88" s="922"/>
      <c r="M88" s="921">
        <f>'מקדמי פליטה'!H75</f>
        <v>1.44E-4</v>
      </c>
      <c r="N88" s="922"/>
      <c r="O88" s="923">
        <f>+E88*(I88+K88*GWP!$E$14+'צריכת דלק של כלי רכב'!M88*GWP!$E$15)/1000</f>
        <v>0</v>
      </c>
      <c r="P88" s="924"/>
      <c r="Q88" s="915">
        <f>IFERROR(+O88/'סיכום מצבת ופליטות- אוטומטי'!$B$41,"")</f>
        <v>0</v>
      </c>
      <c r="R88" s="916"/>
      <c r="S88" s="913"/>
      <c r="T88" s="914"/>
      <c r="U88" s="671"/>
      <c r="V88" s="25"/>
      <c r="W88" s="25">
        <f t="shared" si="13"/>
        <v>0</v>
      </c>
      <c r="X88" s="25">
        <f t="shared" si="14"/>
        <v>0</v>
      </c>
      <c r="Y88" s="25">
        <f t="shared" si="15"/>
        <v>0</v>
      </c>
      <c r="Z88" s="25"/>
      <c r="AA88" s="25"/>
      <c r="AB88" s="25"/>
      <c r="AC88" s="25"/>
      <c r="AD88" s="25"/>
      <c r="AE88" s="25"/>
      <c r="AF88" s="25"/>
      <c r="AG88" s="25"/>
      <c r="AH88" s="25"/>
    </row>
    <row r="89" spans="1:34" s="24" customFormat="1" ht="24" customHeight="1" thickBot="1" x14ac:dyDescent="0.4">
      <c r="A89" s="685" t="s">
        <v>227</v>
      </c>
      <c r="B89" s="686">
        <f>COUNTIFS('דיווח פרטני'!$C:$C,'צריכת דלק של כלי רכב'!$A$84,'דיווח פרטני'!$D:$D,'צריכת דלק של כלי רכב'!A89)</f>
        <v>0</v>
      </c>
      <c r="C89" s="954">
        <f>SUMIFS('דיווח פרטני'!$J:$J,'דיווח פרטני'!$C:$C,'צריכת דלק של כלי רכב'!$A$84,'דיווח פרטני'!D:D,'צריכת דלק של כלי רכב'!A89)</f>
        <v>0</v>
      </c>
      <c r="D89" s="955"/>
      <c r="E89" s="948"/>
      <c r="F89" s="956"/>
      <c r="G89" s="913"/>
      <c r="H89" s="914"/>
      <c r="I89" s="919">
        <f>'מקדמי פליטה'!F77</f>
        <v>1.3999262808698858</v>
      </c>
      <c r="J89" s="920"/>
      <c r="K89" s="921">
        <f>'מקדמי פליטה'!G77</f>
        <v>6.4000000000000005E-4</v>
      </c>
      <c r="L89" s="922"/>
      <c r="M89" s="921">
        <f>'מקדמי פליטה'!H77</f>
        <v>6.9999999999999994E-5</v>
      </c>
      <c r="N89" s="922"/>
      <c r="O89" s="923">
        <f>+E89*(I89+K89*GWP!$E$14+'צריכת דלק של כלי רכב'!M89*GWP!$E$15)/1000</f>
        <v>0</v>
      </c>
      <c r="P89" s="924"/>
      <c r="Q89" s="915">
        <f>IFERROR(+O89/'סיכום מצבת ופליטות- אוטומטי'!$B$41,"")</f>
        <v>0</v>
      </c>
      <c r="R89" s="916"/>
      <c r="S89" s="913"/>
      <c r="T89" s="914"/>
      <c r="U89" s="671"/>
      <c r="V89" s="25"/>
      <c r="W89" s="25">
        <f t="shared" si="13"/>
        <v>0</v>
      </c>
      <c r="X89" s="25">
        <f t="shared" si="14"/>
        <v>0</v>
      </c>
      <c r="Y89" s="25">
        <f t="shared" si="15"/>
        <v>0</v>
      </c>
      <c r="Z89" s="25"/>
      <c r="AA89" s="25"/>
      <c r="AB89" s="25"/>
      <c r="AC89" s="25"/>
      <c r="AD89" s="25"/>
      <c r="AE89" s="25"/>
      <c r="AF89" s="25"/>
      <c r="AG89" s="25"/>
      <c r="AH89" s="25"/>
    </row>
    <row r="90" spans="1:34" s="24" customFormat="1" ht="24" customHeight="1" thickBot="1" x14ac:dyDescent="0.4">
      <c r="A90" s="679" t="s">
        <v>10</v>
      </c>
      <c r="B90" s="680"/>
      <c r="C90" s="680"/>
      <c r="D90" s="680"/>
      <c r="E90" s="681"/>
      <c r="F90" s="681"/>
      <c r="G90" s="681"/>
      <c r="H90" s="681"/>
      <c r="I90" s="681"/>
      <c r="J90" s="681"/>
      <c r="K90" s="681"/>
      <c r="L90" s="681"/>
      <c r="M90" s="681"/>
      <c r="N90" s="681"/>
      <c r="O90" s="681"/>
      <c r="P90" s="681"/>
      <c r="Q90" s="681"/>
      <c r="R90" s="681"/>
      <c r="S90" s="681"/>
      <c r="T90" s="681"/>
      <c r="U90" s="681"/>
      <c r="V90" s="25"/>
      <c r="W90" s="25">
        <f t="shared" si="13"/>
        <v>0</v>
      </c>
      <c r="X90" s="25">
        <f t="shared" si="14"/>
        <v>0</v>
      </c>
      <c r="Y90" s="25">
        <f t="shared" si="15"/>
        <v>0</v>
      </c>
      <c r="Z90" s="25"/>
      <c r="AA90" s="25"/>
      <c r="AB90" s="25"/>
      <c r="AC90" s="25"/>
      <c r="AD90" s="25"/>
      <c r="AE90" s="25"/>
      <c r="AF90" s="25"/>
      <c r="AG90" s="25"/>
      <c r="AH90" s="25"/>
    </row>
    <row r="91" spans="1:34" s="24" customFormat="1" ht="24" hidden="1" customHeight="1" thickTop="1" thickBot="1" x14ac:dyDescent="0.6">
      <c r="A91" s="687" t="s">
        <v>82</v>
      </c>
      <c r="B91" s="683"/>
      <c r="C91" s="925"/>
      <c r="D91" s="926"/>
      <c r="E91" s="927"/>
      <c r="F91" s="928"/>
      <c r="G91" s="927"/>
      <c r="H91" s="928"/>
      <c r="I91" s="929">
        <f>+I85</f>
        <v>2.2779326000000002</v>
      </c>
      <c r="J91" s="930"/>
      <c r="K91" s="931">
        <f t="shared" ref="K91:K95" si="16">+K85</f>
        <v>1.2E-4</v>
      </c>
      <c r="L91" s="932"/>
      <c r="M91" s="931">
        <f t="shared" ref="M91:M95" si="17">+M85</f>
        <v>1.9000000000000001E-4</v>
      </c>
      <c r="N91" s="932"/>
      <c r="O91" s="933">
        <f>+E91*(I91+K91*[1]GWP!$E$16+'צריכת דלק של כלי רכב'!M91*[1]GWP!$E$17)/1000</f>
        <v>0</v>
      </c>
      <c r="P91" s="934"/>
      <c r="Q91" s="935">
        <f>IFERROR(+O91/[1]סיכום!$C$34,"")</f>
        <v>0</v>
      </c>
      <c r="R91" s="936"/>
      <c r="S91" s="937"/>
      <c r="T91" s="938"/>
      <c r="U91" s="684"/>
      <c r="V91" s="25"/>
      <c r="W91" s="25">
        <f t="shared" si="13"/>
        <v>0</v>
      </c>
      <c r="X91" s="25">
        <f t="shared" si="14"/>
        <v>0</v>
      </c>
      <c r="Y91" s="25">
        <f t="shared" si="15"/>
        <v>0</v>
      </c>
      <c r="Z91" s="25"/>
      <c r="AA91" s="25"/>
      <c r="AB91" s="25"/>
      <c r="AC91" s="25"/>
      <c r="AD91" s="25"/>
      <c r="AE91" s="25"/>
      <c r="AF91" s="25"/>
      <c r="AG91" s="25"/>
      <c r="AH91" s="25"/>
    </row>
    <row r="92" spans="1:34" s="24" customFormat="1" ht="24" customHeight="1" thickBot="1" x14ac:dyDescent="0.4">
      <c r="A92" s="685" t="s">
        <v>97</v>
      </c>
      <c r="B92" s="688">
        <f>COUNTIFS('דיווח פרטני'!$C:$C,'צריכת דלק של כלי רכב'!$A$90,'דיווח פרטני'!$D:$D,'צריכת דלק של כלי רכב'!A92)</f>
        <v>0</v>
      </c>
      <c r="C92" s="950">
        <f>SUMIFS('דיווח פרטני'!$J:$J,'דיווח פרטני'!$C:$C,'צריכת דלק של כלי רכב'!$A$90,'דיווח פרטני'!D:D,'צריכת דלק של כלי רכב'!A92)</f>
        <v>0</v>
      </c>
      <c r="D92" s="951"/>
      <c r="E92" s="952"/>
      <c r="F92" s="953"/>
      <c r="G92" s="913"/>
      <c r="H92" s="914"/>
      <c r="I92" s="919">
        <f t="shared" ref="I92:I95" si="18">+I86</f>
        <v>2.6997520000000002</v>
      </c>
      <c r="J92" s="920"/>
      <c r="K92" s="921">
        <f t="shared" si="16"/>
        <v>1.3999999999999999E-4</v>
      </c>
      <c r="L92" s="922"/>
      <c r="M92" s="921">
        <f t="shared" si="17"/>
        <v>1.3999999999999999E-4</v>
      </c>
      <c r="N92" s="922"/>
      <c r="O92" s="923">
        <f>+E92*(I92+K92*GWP!$E$14+'צריכת דלק של כלי רכב'!M92*GWP!$E$15)/1000</f>
        <v>0</v>
      </c>
      <c r="P92" s="924"/>
      <c r="Q92" s="915">
        <f>IFERROR(+O92/'סיכום מצבת ופליטות- אוטומטי'!$B$41,"")</f>
        <v>0</v>
      </c>
      <c r="R92" s="916"/>
      <c r="S92" s="913"/>
      <c r="T92" s="914"/>
      <c r="U92" s="671"/>
      <c r="V92" s="25"/>
      <c r="W92" s="25">
        <f t="shared" si="13"/>
        <v>0</v>
      </c>
      <c r="X92" s="25">
        <f t="shared" si="14"/>
        <v>0</v>
      </c>
      <c r="Y92" s="25">
        <f t="shared" si="15"/>
        <v>0</v>
      </c>
      <c r="Z92" s="25"/>
      <c r="AA92" s="25"/>
      <c r="AB92" s="25"/>
      <c r="AC92" s="25"/>
      <c r="AD92" s="25"/>
      <c r="AE92" s="25"/>
      <c r="AF92" s="25"/>
      <c r="AG92" s="25"/>
      <c r="AH92" s="25"/>
    </row>
    <row r="93" spans="1:34" s="24" customFormat="1" ht="74.5" customHeight="1" thickBot="1" x14ac:dyDescent="0.4">
      <c r="A93" s="690" t="s">
        <v>226</v>
      </c>
      <c r="B93" s="688">
        <f>COUNTIFS('דיווח פרטני'!$C:$C,'צריכת דלק של כלי רכב'!$A$90,'דיווח פרטני'!$D:$D,'צריכת דלק של כלי רכב'!A93)</f>
        <v>0</v>
      </c>
      <c r="C93" s="950">
        <f>SUMIFS('דיווח פרטני'!$J:$J,'דיווח פרטני'!$C:$C,'צריכת דלק של כלי רכב'!$A$90,'דיווח פרטני'!D:D,'צריכת דלק של כלי רכב'!A93)</f>
        <v>0</v>
      </c>
      <c r="D93" s="951"/>
      <c r="E93" s="913"/>
      <c r="F93" s="914"/>
      <c r="G93" s="913"/>
      <c r="H93" s="914"/>
      <c r="I93" s="919">
        <f t="shared" si="18"/>
        <v>2.6576</v>
      </c>
      <c r="J93" s="920"/>
      <c r="K93" s="921">
        <f t="shared" si="16"/>
        <v>9.0000000000000006E-5</v>
      </c>
      <c r="L93" s="922"/>
      <c r="M93" s="921">
        <f t="shared" si="17"/>
        <v>9.0000000000000006E-5</v>
      </c>
      <c r="N93" s="922"/>
      <c r="O93" s="923">
        <f>+E93*(I93+K93*GWP!$E$14+'צריכת דלק של כלי רכב'!M93*GWP!$E$15)/1000</f>
        <v>0</v>
      </c>
      <c r="P93" s="924"/>
      <c r="Q93" s="915">
        <f>IFERROR(+O93/'סיכום מצבת ופליטות- אוטומטי'!$B$41,"")</f>
        <v>0</v>
      </c>
      <c r="R93" s="916"/>
      <c r="S93" s="913"/>
      <c r="T93" s="914"/>
      <c r="U93" s="671"/>
      <c r="V93" s="25"/>
      <c r="W93" s="25">
        <f t="shared" si="13"/>
        <v>0</v>
      </c>
      <c r="X93" s="25">
        <f t="shared" si="14"/>
        <v>0</v>
      </c>
      <c r="Y93" s="25">
        <f t="shared" si="15"/>
        <v>0</v>
      </c>
      <c r="Z93" s="25"/>
      <c r="AA93" s="25"/>
      <c r="AB93" s="25"/>
      <c r="AC93" s="25"/>
      <c r="AD93" s="25"/>
      <c r="AE93" s="25"/>
      <c r="AF93" s="25"/>
      <c r="AG93" s="25"/>
      <c r="AH93" s="25"/>
    </row>
    <row r="94" spans="1:34" s="24" customFormat="1" ht="47.5" customHeight="1" thickBot="1" x14ac:dyDescent="0.4">
      <c r="A94" s="685" t="s">
        <v>532</v>
      </c>
      <c r="B94" s="688">
        <f>COUNTIFS('דיווח פרטני'!$C:$C,'צריכת דלק של כלי רכב'!$A$90,'דיווח פרטני'!$D:$D,'צריכת דלק של כלי רכב'!A94)</f>
        <v>0</v>
      </c>
      <c r="C94" s="950">
        <f>SUMIFS('דיווח פרטני'!$J:$J,'דיווח פרטני'!$C:$C,'צריכת דלק של כלי רכב'!$A$90,'דיווח פרטני'!D:D,'צריכת דלק של כלי רכב'!A94)</f>
        <v>0</v>
      </c>
      <c r="D94" s="951"/>
      <c r="E94" s="913"/>
      <c r="F94" s="914"/>
      <c r="G94" s="913"/>
      <c r="H94" s="914"/>
      <c r="I94" s="919">
        <f t="shared" si="18"/>
        <v>2.6928000000000001</v>
      </c>
      <c r="J94" s="920"/>
      <c r="K94" s="921">
        <f>+K88</f>
        <v>4.4159999999999998E-3</v>
      </c>
      <c r="L94" s="922"/>
      <c r="M94" s="921">
        <f t="shared" si="17"/>
        <v>1.44E-4</v>
      </c>
      <c r="N94" s="922"/>
      <c r="O94" s="923">
        <f>+E94*(I94+K94*GWP!$E$14+'צריכת דלק של כלי רכב'!M94*GWP!$E$15)/1000</f>
        <v>0</v>
      </c>
      <c r="P94" s="924"/>
      <c r="Q94" s="915">
        <f>IFERROR(+O94/'סיכום מצבת ופליטות- אוטומטי'!$B$41,"")</f>
        <v>0</v>
      </c>
      <c r="R94" s="916"/>
      <c r="S94" s="913"/>
      <c r="T94" s="914"/>
      <c r="U94" s="671"/>
      <c r="V94" s="25"/>
      <c r="W94" s="25">
        <f t="shared" si="13"/>
        <v>0</v>
      </c>
      <c r="X94" s="25">
        <f t="shared" si="14"/>
        <v>0</v>
      </c>
      <c r="Y94" s="25">
        <f t="shared" si="15"/>
        <v>0</v>
      </c>
      <c r="Z94" s="25"/>
      <c r="AA94" s="25"/>
      <c r="AB94" s="25"/>
      <c r="AC94" s="25"/>
      <c r="AD94" s="25"/>
      <c r="AE94" s="25"/>
      <c r="AF94" s="25"/>
      <c r="AG94" s="25"/>
      <c r="AH94" s="25"/>
    </row>
    <row r="95" spans="1:34" s="24" customFormat="1" ht="24" customHeight="1" thickBot="1" x14ac:dyDescent="0.4">
      <c r="A95" s="690" t="s">
        <v>227</v>
      </c>
      <c r="B95" s="691">
        <f>COUNTIFS('דיווח פרטני'!$C:$C,'צריכת דלק של כלי רכב'!$A$90,'דיווח פרטני'!$D:$D,'צריכת דלק של כלי רכב'!A95)</f>
        <v>0</v>
      </c>
      <c r="C95" s="917">
        <f>SUMIFS('דיווח פרטני'!$J:$J,'דיווח פרטני'!$C:$C,'צריכת דלק של כלי רכב'!$A$90,'דיווח פרטני'!D:D,'צריכת דלק של כלי רכב'!A95)</f>
        <v>0</v>
      </c>
      <c r="D95" s="918"/>
      <c r="E95" s="948"/>
      <c r="F95" s="949"/>
      <c r="G95" s="913"/>
      <c r="H95" s="914"/>
      <c r="I95" s="919">
        <f t="shared" si="18"/>
        <v>1.3999262808698858</v>
      </c>
      <c r="J95" s="920"/>
      <c r="K95" s="921">
        <f t="shared" si="16"/>
        <v>6.4000000000000005E-4</v>
      </c>
      <c r="L95" s="922"/>
      <c r="M95" s="921">
        <f t="shared" si="17"/>
        <v>6.9999999999999994E-5</v>
      </c>
      <c r="N95" s="922"/>
      <c r="O95" s="923">
        <f>+E95*(I95+K95*GWP!$E$14+'צריכת דלק של כלי רכב'!M95*GWP!$E$15)/1000</f>
        <v>0</v>
      </c>
      <c r="P95" s="924"/>
      <c r="Q95" s="915">
        <f>IFERROR(+O95/'סיכום מצבת ופליטות- אוטומטי'!$B$41,"")</f>
        <v>0</v>
      </c>
      <c r="R95" s="916"/>
      <c r="S95" s="913"/>
      <c r="T95" s="914"/>
      <c r="U95" s="671"/>
      <c r="V95" s="25"/>
      <c r="W95" s="25">
        <f t="shared" si="13"/>
        <v>0</v>
      </c>
      <c r="X95" s="25">
        <f t="shared" si="14"/>
        <v>0</v>
      </c>
      <c r="Y95" s="25">
        <f t="shared" si="15"/>
        <v>0</v>
      </c>
      <c r="Z95" s="25"/>
      <c r="AA95" s="25"/>
      <c r="AB95" s="25"/>
      <c r="AC95" s="25"/>
      <c r="AD95" s="25"/>
      <c r="AE95" s="25"/>
      <c r="AF95" s="25"/>
      <c r="AG95" s="25"/>
      <c r="AH95" s="25"/>
    </row>
    <row r="96" spans="1:34" s="24" customFormat="1" ht="46.5" customHeight="1" thickBot="1" x14ac:dyDescent="0.4">
      <c r="A96" s="679" t="s">
        <v>228</v>
      </c>
      <c r="B96" s="680"/>
      <c r="C96" s="680"/>
      <c r="D96" s="680"/>
      <c r="E96" s="681"/>
      <c r="F96" s="681"/>
      <c r="G96" s="681"/>
      <c r="H96" s="681"/>
      <c r="I96" s="681"/>
      <c r="J96" s="681"/>
      <c r="K96" s="681"/>
      <c r="L96" s="681"/>
      <c r="M96" s="681"/>
      <c r="N96" s="681"/>
      <c r="O96" s="681"/>
      <c r="P96" s="681"/>
      <c r="Q96" s="681"/>
      <c r="R96" s="681"/>
      <c r="S96" s="681"/>
      <c r="T96" s="681"/>
      <c r="U96" s="681"/>
      <c r="V96" s="25"/>
      <c r="W96" s="25">
        <f t="shared" si="13"/>
        <v>0</v>
      </c>
      <c r="X96" s="25">
        <f t="shared" si="14"/>
        <v>0</v>
      </c>
      <c r="Y96" s="25">
        <f t="shared" si="15"/>
        <v>0</v>
      </c>
      <c r="Z96" s="25"/>
      <c r="AA96" s="25"/>
      <c r="AB96" s="25"/>
      <c r="AC96" s="25"/>
      <c r="AD96" s="25"/>
      <c r="AE96" s="25"/>
      <c r="AF96" s="25"/>
      <c r="AG96" s="25"/>
      <c r="AH96" s="25"/>
    </row>
    <row r="97" spans="1:34" s="24" customFormat="1" ht="9" hidden="1" customHeight="1" thickTop="1" thickBot="1" x14ac:dyDescent="0.6">
      <c r="A97" s="687" t="s">
        <v>82</v>
      </c>
      <c r="B97" s="683"/>
      <c r="C97" s="925"/>
      <c r="D97" s="926"/>
      <c r="E97" s="927"/>
      <c r="F97" s="928"/>
      <c r="G97" s="927"/>
      <c r="H97" s="928"/>
      <c r="I97" s="929">
        <f>+I85</f>
        <v>2.2779326000000002</v>
      </c>
      <c r="J97" s="930"/>
      <c r="K97" s="931">
        <f t="shared" ref="K97:K101" si="19">+K85</f>
        <v>1.2E-4</v>
      </c>
      <c r="L97" s="932"/>
      <c r="M97" s="931">
        <f t="shared" ref="M97:M101" si="20">+M85</f>
        <v>1.9000000000000001E-4</v>
      </c>
      <c r="N97" s="932"/>
      <c r="O97" s="933">
        <f>+E97*(I97+K97*[1]GWP!$E$16+'צריכת דלק של כלי רכב'!M97*[1]GWP!$E$17)/1000</f>
        <v>0</v>
      </c>
      <c r="P97" s="934"/>
      <c r="Q97" s="935">
        <f>IFERROR(+O97/[1]סיכום!$C$34,"")</f>
        <v>0</v>
      </c>
      <c r="R97" s="936"/>
      <c r="S97" s="937"/>
      <c r="T97" s="938"/>
      <c r="U97" s="684"/>
      <c r="V97" s="25"/>
      <c r="W97" s="25">
        <f t="shared" si="13"/>
        <v>14345097.155224001</v>
      </c>
      <c r="X97" s="25">
        <f t="shared" si="14"/>
        <v>743.88817999999992</v>
      </c>
      <c r="Y97" s="25">
        <f t="shared" si="15"/>
        <v>743.88817999999992</v>
      </c>
      <c r="Z97" s="25"/>
      <c r="AA97" s="25"/>
      <c r="AB97" s="25"/>
      <c r="AC97" s="25"/>
      <c r="AD97" s="25"/>
      <c r="AE97" s="25"/>
      <c r="AF97" s="25"/>
      <c r="AG97" s="25"/>
      <c r="AH97" s="25"/>
    </row>
    <row r="98" spans="1:34" s="24" customFormat="1" ht="32.15" customHeight="1" thickBot="1" x14ac:dyDescent="0.4">
      <c r="A98" s="685" t="s">
        <v>97</v>
      </c>
      <c r="B98" s="689">
        <f>COUNTIFS('דיווח פרטני'!$C:$C,'צריכת דלק של כלי רכב'!$A$96,'דיווח פרטני'!$D:$D,'צריכת דלק של כלי רכב'!A98)</f>
        <v>206</v>
      </c>
      <c r="C98" s="950">
        <f>SUMIFS('דיווח פרטני'!$J:$J,'דיווח פרטני'!$C:$C,'צריכת דלק של כלי רכב'!$A$96,'דיווח פרטני'!D:D,'צריכת דלק של כלי רכב'!A98)</f>
        <v>12979477</v>
      </c>
      <c r="D98" s="951"/>
      <c r="E98" s="952">
        <v>5313487</v>
      </c>
      <c r="F98" s="953"/>
      <c r="G98" s="952">
        <v>35</v>
      </c>
      <c r="H98" s="953"/>
      <c r="I98" s="919">
        <f t="shared" ref="I98:I101" si="21">+I86</f>
        <v>2.6997520000000002</v>
      </c>
      <c r="J98" s="920"/>
      <c r="K98" s="921">
        <f t="shared" si="19"/>
        <v>1.3999999999999999E-4</v>
      </c>
      <c r="L98" s="922"/>
      <c r="M98" s="921">
        <f t="shared" si="20"/>
        <v>1.3999999999999999E-4</v>
      </c>
      <c r="N98" s="922"/>
      <c r="O98" s="923">
        <f>+E98*(I98+K98*GWP!$E$14+'צריכת דלק של כלי רכב'!M98*GWP!$E$15)/1000</f>
        <v>14563.056391964001</v>
      </c>
      <c r="P98" s="924"/>
      <c r="Q98" s="915">
        <f>IFERROR(+O98/'סיכום מצבת ופליטות- אוטומטי'!$B$41,"")</f>
        <v>0.99500473346302443</v>
      </c>
      <c r="R98" s="916"/>
      <c r="S98" s="913"/>
      <c r="T98" s="914"/>
      <c r="U98" s="671"/>
      <c r="V98" s="25"/>
      <c r="W98" s="25">
        <f t="shared" si="13"/>
        <v>0</v>
      </c>
      <c r="X98" s="25">
        <f t="shared" si="14"/>
        <v>0</v>
      </c>
      <c r="Y98" s="25">
        <f t="shared" si="15"/>
        <v>0</v>
      </c>
      <c r="Z98" s="25"/>
      <c r="AA98" s="25"/>
      <c r="AB98" s="25"/>
      <c r="AC98" s="25"/>
      <c r="AD98" s="25"/>
      <c r="AE98" s="25"/>
      <c r="AF98" s="25"/>
      <c r="AG98" s="25"/>
      <c r="AH98" s="25"/>
    </row>
    <row r="99" spans="1:34" s="24" customFormat="1" ht="70.5" customHeight="1" thickBot="1" x14ac:dyDescent="0.4">
      <c r="A99" s="690" t="s">
        <v>226</v>
      </c>
      <c r="B99" s="689">
        <f>COUNTIFS('דיווח פרטני'!$C:$C,'צריכת דלק של כלי רכב'!$A$96,'דיווח פרטני'!$D:$D,'צריכת דלק של כלי רכב'!A99)</f>
        <v>0</v>
      </c>
      <c r="C99" s="950">
        <f>SUMIFS('דיווח פרטני'!$J:$J,'דיווח פרטני'!$C:$C,'צריכת דלק של כלי רכב'!$A$96,'דיווח פרטני'!D:D,'צריכת דלק של כלי רכב'!A99)</f>
        <v>0</v>
      </c>
      <c r="D99" s="951"/>
      <c r="E99" s="913"/>
      <c r="F99" s="914"/>
      <c r="G99" s="913"/>
      <c r="H99" s="914"/>
      <c r="I99" s="919">
        <f t="shared" si="21"/>
        <v>2.6576</v>
      </c>
      <c r="J99" s="920"/>
      <c r="K99" s="921">
        <f t="shared" si="19"/>
        <v>9.0000000000000006E-5</v>
      </c>
      <c r="L99" s="922"/>
      <c r="M99" s="921">
        <f t="shared" si="20"/>
        <v>9.0000000000000006E-5</v>
      </c>
      <c r="N99" s="922"/>
      <c r="O99" s="923">
        <f>+E99*(I99+K99*GWP!$E$14+'צריכת דלק של כלי רכב'!M99*GWP!$E$15)/1000</f>
        <v>0</v>
      </c>
      <c r="P99" s="924"/>
      <c r="Q99" s="915">
        <f>IFERROR(+O99/'סיכום מצבת ופליטות- אוטומטי'!$B$41,"")</f>
        <v>0</v>
      </c>
      <c r="R99" s="916"/>
      <c r="S99" s="913"/>
      <c r="T99" s="914"/>
      <c r="U99" s="671"/>
      <c r="V99" s="25"/>
      <c r="W99" s="25">
        <f t="shared" si="13"/>
        <v>0</v>
      </c>
      <c r="X99" s="25">
        <f t="shared" si="14"/>
        <v>0</v>
      </c>
      <c r="Y99" s="25">
        <f t="shared" si="15"/>
        <v>0</v>
      </c>
      <c r="Z99" s="25"/>
      <c r="AA99" s="25"/>
      <c r="AB99" s="25"/>
      <c r="AC99" s="25"/>
      <c r="AD99" s="25"/>
      <c r="AE99" s="25"/>
      <c r="AF99" s="25"/>
      <c r="AG99" s="25"/>
      <c r="AH99" s="25"/>
    </row>
    <row r="100" spans="1:34" s="24" customFormat="1" ht="46" customHeight="1" thickBot="1" x14ac:dyDescent="0.4">
      <c r="A100" s="685" t="s">
        <v>532</v>
      </c>
      <c r="B100" s="689">
        <f>COUNTIFS('דיווח פרטני'!$C:$C,'צריכת דלק של כלי רכב'!$A$96,'דיווח פרטני'!$D:$D,'צריכת דלק של כלי רכב'!A100)</f>
        <v>0</v>
      </c>
      <c r="C100" s="950">
        <f>SUMIFS('דיווח פרטני'!$J:$J,'דיווח פרטני'!$C:$C,'צריכת דלק של כלי רכב'!$A$96,'דיווח פרטני'!D:D,'צריכת דלק של כלי רכב'!A100)</f>
        <v>0</v>
      </c>
      <c r="D100" s="951"/>
      <c r="E100" s="913"/>
      <c r="F100" s="914"/>
      <c r="G100" s="913"/>
      <c r="H100" s="914"/>
      <c r="I100" s="919">
        <f t="shared" si="21"/>
        <v>2.6928000000000001</v>
      </c>
      <c r="J100" s="920"/>
      <c r="K100" s="921">
        <f t="shared" si="19"/>
        <v>4.4159999999999998E-3</v>
      </c>
      <c r="L100" s="922"/>
      <c r="M100" s="921">
        <f t="shared" si="20"/>
        <v>1.44E-4</v>
      </c>
      <c r="N100" s="922"/>
      <c r="O100" s="923">
        <f>+E100*(I100+K100*GWP!$E$14+'צריכת דלק של כלי רכב'!M100*GWP!$E$15)/1000</f>
        <v>0</v>
      </c>
      <c r="P100" s="924"/>
      <c r="Q100" s="915">
        <f>IFERROR(+O100/'סיכום מצבת ופליטות- אוטומטי'!$B$41,"")</f>
        <v>0</v>
      </c>
      <c r="R100" s="916"/>
      <c r="S100" s="913"/>
      <c r="T100" s="914"/>
      <c r="U100" s="671"/>
      <c r="V100" s="25"/>
      <c r="W100" s="25">
        <f t="shared" si="13"/>
        <v>0</v>
      </c>
      <c r="X100" s="25">
        <f t="shared" si="14"/>
        <v>0</v>
      </c>
      <c r="Y100" s="25">
        <f t="shared" si="15"/>
        <v>0</v>
      </c>
      <c r="Z100" s="25"/>
      <c r="AA100" s="25"/>
      <c r="AB100" s="25"/>
      <c r="AC100" s="25"/>
      <c r="AD100" s="25"/>
      <c r="AE100" s="25"/>
      <c r="AF100" s="25"/>
      <c r="AG100" s="25"/>
      <c r="AH100" s="25"/>
    </row>
    <row r="101" spans="1:34" s="24" customFormat="1" ht="24" customHeight="1" thickBot="1" x14ac:dyDescent="0.4">
      <c r="A101" s="690" t="s">
        <v>227</v>
      </c>
      <c r="B101" s="691">
        <f>COUNTIFS('דיווח פרטני'!$C:$C,'צריכת דלק של כלי רכב'!$A$96,'דיווח פרטני'!$D:$D,'צריכת דלק של כלי רכב'!A101)</f>
        <v>0</v>
      </c>
      <c r="C101" s="917">
        <f>SUMIFS('דיווח פרטני'!$J:$J,'דיווח פרטני'!$C:$C,'צריכת דלק של כלי רכב'!$A$96,'דיווח פרטני'!D:D,'צריכת דלק של כלי רכב'!A101)</f>
        <v>0</v>
      </c>
      <c r="D101" s="918"/>
      <c r="E101" s="948"/>
      <c r="F101" s="949"/>
      <c r="G101" s="948"/>
      <c r="H101" s="949"/>
      <c r="I101" s="919">
        <f t="shared" si="21"/>
        <v>1.3999262808698858</v>
      </c>
      <c r="J101" s="920"/>
      <c r="K101" s="921">
        <f t="shared" si="19"/>
        <v>6.4000000000000005E-4</v>
      </c>
      <c r="L101" s="922"/>
      <c r="M101" s="921">
        <f t="shared" si="20"/>
        <v>6.9999999999999994E-5</v>
      </c>
      <c r="N101" s="922"/>
      <c r="O101" s="923">
        <f>+E101*(I101+K101*GWP!$E$14+'צריכת דלק של כלי רכב'!M101*GWP!$E$15)/1000</f>
        <v>0</v>
      </c>
      <c r="P101" s="924"/>
      <c r="Q101" s="915">
        <f>IFERROR(+O101/'סיכום מצבת ופליטות- אוטומטי'!$B$41,"")</f>
        <v>0</v>
      </c>
      <c r="R101" s="916"/>
      <c r="S101" s="913"/>
      <c r="T101" s="914"/>
      <c r="U101" s="671"/>
      <c r="V101" s="25"/>
      <c r="W101" s="25">
        <f t="shared" si="13"/>
        <v>0</v>
      </c>
      <c r="X101" s="25">
        <f t="shared" si="14"/>
        <v>0</v>
      </c>
      <c r="Y101" s="25">
        <f t="shared" si="15"/>
        <v>0</v>
      </c>
      <c r="Z101" s="25"/>
      <c r="AA101" s="25"/>
      <c r="AB101" s="25"/>
      <c r="AC101" s="25"/>
      <c r="AD101" s="25"/>
      <c r="AE101" s="25"/>
      <c r="AF101" s="25"/>
      <c r="AG101" s="25"/>
      <c r="AH101" s="25"/>
    </row>
    <row r="102" spans="1:34" s="24" customFormat="1" ht="24" customHeight="1" x14ac:dyDescent="0.55000000000000004">
      <c r="A102" s="692"/>
      <c r="B102" s="693"/>
      <c r="C102" s="693"/>
      <c r="D102" s="693"/>
      <c r="E102" s="693"/>
      <c r="F102" s="693"/>
      <c r="G102" s="693"/>
      <c r="H102" s="693"/>
      <c r="I102" s="672"/>
      <c r="J102" s="672"/>
      <c r="K102" s="672"/>
      <c r="L102" s="672"/>
      <c r="M102" s="672"/>
      <c r="N102" s="672"/>
      <c r="O102" s="672"/>
      <c r="P102" s="672"/>
      <c r="Q102" s="672"/>
      <c r="R102" s="672"/>
      <c r="S102" s="672"/>
      <c r="T102" s="672"/>
      <c r="U102" s="672"/>
      <c r="V102" s="25"/>
      <c r="W102" s="25"/>
      <c r="X102" s="25"/>
      <c r="Y102" s="25"/>
      <c r="Z102" s="25"/>
      <c r="AA102" s="25"/>
      <c r="AB102" s="25"/>
      <c r="AC102" s="25"/>
      <c r="AD102" s="25"/>
      <c r="AE102" s="25"/>
      <c r="AF102" s="25"/>
      <c r="AG102" s="25"/>
      <c r="AH102" s="25"/>
    </row>
    <row r="103" spans="1:34" s="24" customFormat="1" ht="68.150000000000006" customHeight="1" x14ac:dyDescent="0.35">
      <c r="A103" s="666" t="s">
        <v>216</v>
      </c>
      <c r="B103" s="666" t="s">
        <v>301</v>
      </c>
      <c r="C103" s="943" t="s">
        <v>229</v>
      </c>
      <c r="D103" s="943"/>
      <c r="E103" s="943" t="s">
        <v>218</v>
      </c>
      <c r="F103" s="943"/>
      <c r="G103" s="943" t="s">
        <v>230</v>
      </c>
      <c r="H103" s="943"/>
      <c r="I103" s="944" t="s">
        <v>220</v>
      </c>
      <c r="J103" s="944"/>
      <c r="K103" s="944" t="s">
        <v>221</v>
      </c>
      <c r="L103" s="944"/>
      <c r="M103" s="944" t="s">
        <v>222</v>
      </c>
      <c r="N103" s="944"/>
      <c r="O103" s="945" t="s">
        <v>110</v>
      </c>
      <c r="P103" s="946"/>
      <c r="Q103" s="947" t="s">
        <v>111</v>
      </c>
      <c r="R103" s="947"/>
      <c r="S103" s="945" t="s">
        <v>112</v>
      </c>
      <c r="T103" s="946"/>
      <c r="U103" s="667" t="s">
        <v>113</v>
      </c>
      <c r="V103" s="25"/>
      <c r="W103" s="25">
        <f t="shared" ref="W103:W151" si="22">+I104*E104</f>
        <v>0</v>
      </c>
      <c r="X103" s="25">
        <f t="shared" ref="X103:X151" si="23">+K104*E104</f>
        <v>0</v>
      </c>
      <c r="Y103" s="25">
        <f t="shared" ref="Y103:Y151" si="24">+M104*E104</f>
        <v>0</v>
      </c>
      <c r="Z103" s="25"/>
      <c r="AA103" s="25"/>
      <c r="AB103" s="25"/>
      <c r="AC103" s="25"/>
      <c r="AD103" s="25"/>
      <c r="AE103" s="25"/>
      <c r="AF103" s="25"/>
      <c r="AG103" s="25"/>
      <c r="AH103" s="25"/>
    </row>
    <row r="104" spans="1:34" s="24" customFormat="1" ht="24" customHeight="1" thickBot="1" x14ac:dyDescent="0.4">
      <c r="A104" s="679" t="s">
        <v>7</v>
      </c>
      <c r="B104" s="694" t="s">
        <v>293</v>
      </c>
      <c r="C104" s="680"/>
      <c r="D104" s="680"/>
      <c r="E104" s="680"/>
      <c r="F104" s="680"/>
      <c r="G104" s="680"/>
      <c r="H104" s="680"/>
      <c r="I104" s="681"/>
      <c r="J104" s="681"/>
      <c r="K104" s="681"/>
      <c r="L104" s="681"/>
      <c r="M104" s="681"/>
      <c r="N104" s="681"/>
      <c r="O104" s="681"/>
      <c r="P104" s="681"/>
      <c r="Q104" s="681"/>
      <c r="R104" s="681"/>
      <c r="S104" s="681"/>
      <c r="T104" s="681"/>
      <c r="U104" s="681"/>
      <c r="V104" s="25"/>
      <c r="W104" s="25">
        <f t="shared" si="22"/>
        <v>0</v>
      </c>
      <c r="X104" s="25">
        <f t="shared" si="23"/>
        <v>0</v>
      </c>
      <c r="Y104" s="25">
        <f t="shared" si="24"/>
        <v>0</v>
      </c>
      <c r="Z104" s="25"/>
      <c r="AA104" s="25"/>
      <c r="AB104" s="25"/>
      <c r="AC104" s="25"/>
      <c r="AD104" s="25"/>
      <c r="AE104" s="25"/>
      <c r="AF104" s="25"/>
      <c r="AG104" s="25"/>
      <c r="AH104" s="25"/>
    </row>
    <row r="105" spans="1:34" s="24" customFormat="1" ht="24" hidden="1" customHeight="1" thickTop="1" thickBot="1" x14ac:dyDescent="0.6">
      <c r="A105" s="682" t="s">
        <v>82</v>
      </c>
      <c r="B105" s="683"/>
      <c r="C105" s="925"/>
      <c r="D105" s="926"/>
      <c r="E105" s="925"/>
      <c r="F105" s="926"/>
      <c r="G105" s="925"/>
      <c r="H105" s="926"/>
      <c r="I105" s="929">
        <f>+'[1]מקדמי פליטה'!F57</f>
        <v>2.2779326000000002</v>
      </c>
      <c r="J105" s="930"/>
      <c r="K105" s="931">
        <f>+'[1]מקדמי פליטה'!G57</f>
        <v>1.2E-4</v>
      </c>
      <c r="L105" s="932"/>
      <c r="M105" s="931">
        <f>+'[1]מקדמי פליטה'!H57</f>
        <v>1.9000000000000001E-4</v>
      </c>
      <c r="N105" s="932"/>
      <c r="O105" s="933">
        <f>+E105*(I105+K105*[1]GWP!$E$16+'צריכת דלק של כלי רכב'!M105*[1]GWP!$E$17)/1000</f>
        <v>0</v>
      </c>
      <c r="P105" s="934"/>
      <c r="Q105" s="935">
        <f>IFERROR(+O105/[1]סיכום!$C$34,"")</f>
        <v>0</v>
      </c>
      <c r="R105" s="936"/>
      <c r="S105" s="937"/>
      <c r="T105" s="938"/>
      <c r="U105" s="684"/>
      <c r="V105" s="25"/>
      <c r="W105" s="25">
        <f t="shared" si="22"/>
        <v>0</v>
      </c>
      <c r="X105" s="25">
        <f t="shared" si="23"/>
        <v>0</v>
      </c>
      <c r="Y105" s="25">
        <f t="shared" si="24"/>
        <v>0</v>
      </c>
      <c r="Z105" s="25"/>
      <c r="AA105" s="25"/>
      <c r="AB105" s="25"/>
      <c r="AC105" s="25"/>
      <c r="AD105" s="25"/>
      <c r="AE105" s="25"/>
      <c r="AF105" s="25"/>
      <c r="AG105" s="25"/>
      <c r="AH105" s="25"/>
    </row>
    <row r="106" spans="1:34" s="24" customFormat="1" ht="24" customHeight="1" thickBot="1" x14ac:dyDescent="0.4">
      <c r="A106" s="682" t="s">
        <v>97</v>
      </c>
      <c r="B106" s="689">
        <f>COUNTIFS('דיווח פרטני'!$C:$C,'צריכת דלק של כלי רכב'!$A$104,'דיווח פרטני'!$D:$D,'צריכת דלק של כלי רכב'!A106,'דיווח פרטני'!$F:$F,'צריכת דלק של כלי רכב'!$B$104)</f>
        <v>0</v>
      </c>
      <c r="C106" s="917">
        <f>SUMIFS('דיווח פרטני'!$J:$J,'דיווח פרטני'!$C:$C,'צריכת דלק של כלי רכב'!$A$104,'דיווח פרטני'!D:D,'צריכת דלק של כלי רכב'!A106,'דיווח פרטני'!F:F,'צריכת דלק של כלי רכב'!$B$104)</f>
        <v>0</v>
      </c>
      <c r="D106" s="918"/>
      <c r="E106" s="913"/>
      <c r="F106" s="914"/>
      <c r="G106" s="913"/>
      <c r="H106" s="914"/>
      <c r="I106" s="919">
        <f>'מקדמי פליטה'!F63</f>
        <v>2.6997520000000002</v>
      </c>
      <c r="J106" s="920"/>
      <c r="K106" s="921">
        <f>'מקדמי פליטה'!G63</f>
        <v>1.3999999999999999E-4</v>
      </c>
      <c r="L106" s="922"/>
      <c r="M106" s="921">
        <f>'מקדמי פליטה'!H63</f>
        <v>1.3999999999999999E-4</v>
      </c>
      <c r="N106" s="922"/>
      <c r="O106" s="923">
        <f>+E106*(I106+K106*GWP!$E$14+'צריכת דלק של כלי רכב'!M106*GWP!$E$15)/1000</f>
        <v>0</v>
      </c>
      <c r="P106" s="924"/>
      <c r="Q106" s="915">
        <f>IFERROR(+O106/'סיכום מצבת ופליטות- אוטומטי'!$B$41,"")</f>
        <v>0</v>
      </c>
      <c r="R106" s="916"/>
      <c r="S106" s="913"/>
      <c r="T106" s="914"/>
      <c r="U106" s="671"/>
      <c r="V106" s="25"/>
      <c r="W106" s="25">
        <f t="shared" si="22"/>
        <v>0</v>
      </c>
      <c r="X106" s="25">
        <f t="shared" si="23"/>
        <v>0</v>
      </c>
      <c r="Y106" s="25">
        <f t="shared" si="24"/>
        <v>0</v>
      </c>
      <c r="Z106" s="25"/>
      <c r="AA106" s="25"/>
      <c r="AB106" s="25"/>
      <c r="AC106" s="25"/>
      <c r="AD106" s="25"/>
      <c r="AE106" s="25"/>
      <c r="AF106" s="25"/>
      <c r="AG106" s="25"/>
      <c r="AH106" s="25"/>
    </row>
    <row r="107" spans="1:34" s="24" customFormat="1" ht="78" customHeight="1" thickBot="1" x14ac:dyDescent="0.4">
      <c r="A107" s="682" t="s">
        <v>226</v>
      </c>
      <c r="B107" s="691">
        <f>COUNTIFS('דיווח פרטני'!$C:$C,'צריכת דלק של כלי רכב'!$A$104,'דיווח פרטני'!$D:$D,'צריכת דלק של כלי רכב'!A107,'דיווח פרטני'!$F:$F,'צריכת דלק של כלי רכב'!$B$104)</f>
        <v>0</v>
      </c>
      <c r="C107" s="941">
        <f>SUMIFS('דיווח פרטני'!$J:$J,'דיווח פרטני'!$C:$C,'צריכת דלק של כלי רכב'!$A$104,'דיווח פרטני'!D:D,'צריכת דלק של כלי רכב'!A107,'דיווח פרטני'!F:F,'צריכת דלק של כלי רכב'!$B$104)</f>
        <v>0</v>
      </c>
      <c r="D107" s="942"/>
      <c r="E107" s="913"/>
      <c r="F107" s="914"/>
      <c r="G107" s="913"/>
      <c r="H107" s="914"/>
      <c r="I107" s="919">
        <f>'מקדמי פליטה'!F68</f>
        <v>2.6576</v>
      </c>
      <c r="J107" s="920"/>
      <c r="K107" s="921">
        <f>'מקדמי פליטה'!G68</f>
        <v>9.0000000000000006E-5</v>
      </c>
      <c r="L107" s="922"/>
      <c r="M107" s="921">
        <f>'מקדמי פליטה'!H68</f>
        <v>9.0000000000000006E-5</v>
      </c>
      <c r="N107" s="922"/>
      <c r="O107" s="923">
        <f>+E107*(I107+K107*GWP!$E$14+'צריכת דלק של כלי רכב'!M107*GWP!$E$15)/1000</f>
        <v>0</v>
      </c>
      <c r="P107" s="924"/>
      <c r="Q107" s="915">
        <f>IFERROR(+O107/'סיכום מצבת ופליטות- אוטומטי'!$B$41,"")</f>
        <v>0</v>
      </c>
      <c r="R107" s="916"/>
      <c r="S107" s="913"/>
      <c r="T107" s="914"/>
      <c r="U107" s="671"/>
      <c r="V107" s="25"/>
      <c r="W107" s="25">
        <f t="shared" si="22"/>
        <v>0</v>
      </c>
      <c r="X107" s="25">
        <f t="shared" si="23"/>
        <v>0</v>
      </c>
      <c r="Y107" s="25">
        <f t="shared" si="24"/>
        <v>0</v>
      </c>
      <c r="Z107" s="25"/>
      <c r="AA107" s="25"/>
      <c r="AB107" s="25"/>
      <c r="AC107" s="25"/>
      <c r="AD107" s="25"/>
      <c r="AE107" s="25"/>
      <c r="AF107" s="25"/>
      <c r="AG107" s="25"/>
      <c r="AH107" s="25"/>
    </row>
    <row r="108" spans="1:34" s="24" customFormat="1" ht="49" customHeight="1" thickBot="1" x14ac:dyDescent="0.4">
      <c r="A108" s="685" t="s">
        <v>532</v>
      </c>
      <c r="B108" s="691">
        <f>COUNTIFS('דיווח פרטני'!$C:$C,'צריכת דלק של כלי רכב'!$A$104,'דיווח פרטני'!$D:$D,'צריכת דלק של כלי רכב'!A108,'דיווח פרטני'!$F:$F,'צריכת דלק של כלי רכב'!$B$104)</f>
        <v>0</v>
      </c>
      <c r="C108" s="917">
        <f>SUMIFS('דיווח פרטני'!$J:$J,'דיווח פרטני'!$C:$C,'צריכת דלק של כלי רכב'!$A$104,'דיווח פרטני'!D:D,'צריכת דלק של כלי רכב'!A108,'דיווח פרטני'!F:F,'צריכת דלק של כלי רכב'!$B$104)</f>
        <v>0</v>
      </c>
      <c r="D108" s="940"/>
      <c r="E108" s="913"/>
      <c r="F108" s="914"/>
      <c r="G108" s="913"/>
      <c r="H108" s="914"/>
      <c r="I108" s="919">
        <f>'מקדמי פליטה'!F74</f>
        <v>2.6928000000000001</v>
      </c>
      <c r="J108" s="920"/>
      <c r="K108" s="921">
        <f>'מקדמי פליטה'!G74</f>
        <v>4.4159999999999998E-3</v>
      </c>
      <c r="L108" s="922"/>
      <c r="M108" s="921">
        <f>'מקדמי פליטה'!H74</f>
        <v>1.44E-4</v>
      </c>
      <c r="N108" s="922"/>
      <c r="O108" s="923">
        <f>+E108*(I108+K108*GWP!$E$14+'צריכת דלק של כלי רכב'!M108*GWP!$E$15)/1000</f>
        <v>0</v>
      </c>
      <c r="P108" s="924"/>
      <c r="Q108" s="915">
        <f>IFERROR(+O108/'סיכום מצבת ופליטות- אוטומטי'!$B$41,"")</f>
        <v>0</v>
      </c>
      <c r="R108" s="916"/>
      <c r="S108" s="913"/>
      <c r="T108" s="914"/>
      <c r="U108" s="671"/>
      <c r="V108" s="25"/>
      <c r="W108" s="25">
        <f t="shared" si="22"/>
        <v>0</v>
      </c>
      <c r="X108" s="25">
        <f t="shared" si="23"/>
        <v>0</v>
      </c>
      <c r="Y108" s="25">
        <f t="shared" si="24"/>
        <v>0</v>
      </c>
      <c r="Z108" s="25"/>
      <c r="AA108" s="25"/>
      <c r="AB108" s="25"/>
      <c r="AC108" s="25"/>
      <c r="AD108" s="25"/>
      <c r="AE108" s="25"/>
      <c r="AF108" s="25"/>
      <c r="AG108" s="25"/>
      <c r="AH108" s="25"/>
    </row>
    <row r="109" spans="1:34" s="24" customFormat="1" ht="24" customHeight="1" thickBot="1" x14ac:dyDescent="0.4">
      <c r="A109" s="682" t="s">
        <v>227</v>
      </c>
      <c r="B109" s="691">
        <f>COUNTIFS('דיווח פרטני'!$C:$C,'צריכת דלק של כלי רכב'!$A$104,'דיווח פרטני'!$D:$D,'צריכת דלק של כלי רכב'!A109,'דיווח פרטני'!$F:$F,'צריכת דלק של כלי רכב'!$B$104)</f>
        <v>0</v>
      </c>
      <c r="C109" s="917">
        <f>SUMIFS('דיווח פרטני'!$J:$J,'דיווח פרטני'!$C:$C,'צריכת דלק של כלי רכב'!$A$104,'דיווח פרטני'!D:D,'צריכת דלק של כלי רכב'!A109,'דיווח פרטני'!F:F,'צריכת דלק של כלי רכב'!$B$104)</f>
        <v>0</v>
      </c>
      <c r="D109" s="940"/>
      <c r="E109" s="913"/>
      <c r="F109" s="914"/>
      <c r="G109" s="913"/>
      <c r="H109" s="914"/>
      <c r="I109" s="919">
        <f>'מקדמי פליטה'!F77</f>
        <v>1.3999262808698858</v>
      </c>
      <c r="J109" s="920"/>
      <c r="K109" s="921">
        <f>'מקדמי פליטה'!G77</f>
        <v>6.4000000000000005E-4</v>
      </c>
      <c r="L109" s="922"/>
      <c r="M109" s="921">
        <f>'מקדמי פליטה'!H77</f>
        <v>6.9999999999999994E-5</v>
      </c>
      <c r="N109" s="922"/>
      <c r="O109" s="923">
        <f>+E109*(I109+K109*GWP!$E$14+'צריכת דלק של כלי רכב'!M109*GWP!$E$15)/1000</f>
        <v>0</v>
      </c>
      <c r="P109" s="924"/>
      <c r="Q109" s="915">
        <f>IFERROR(+O109/'סיכום מצבת ופליטות- אוטומטי'!$B$41,"")</f>
        <v>0</v>
      </c>
      <c r="R109" s="916"/>
      <c r="S109" s="913"/>
      <c r="T109" s="914"/>
      <c r="U109" s="671"/>
      <c r="V109" s="25"/>
      <c r="W109" s="25">
        <f t="shared" si="22"/>
        <v>0</v>
      </c>
      <c r="X109" s="25">
        <f t="shared" si="23"/>
        <v>0</v>
      </c>
      <c r="Y109" s="25">
        <f t="shared" si="24"/>
        <v>0</v>
      </c>
      <c r="Z109" s="25"/>
      <c r="AA109" s="25"/>
      <c r="AB109" s="25"/>
      <c r="AC109" s="25"/>
      <c r="AD109" s="25"/>
      <c r="AE109" s="25"/>
      <c r="AF109" s="25"/>
      <c r="AG109" s="25"/>
      <c r="AH109" s="25"/>
    </row>
    <row r="110" spans="1:34" s="24" customFormat="1" ht="24" customHeight="1" thickBot="1" x14ac:dyDescent="0.4">
      <c r="A110" s="679" t="s">
        <v>7</v>
      </c>
      <c r="B110" s="695" t="s">
        <v>294</v>
      </c>
      <c r="C110" s="680"/>
      <c r="D110" s="696"/>
      <c r="E110" s="697"/>
      <c r="F110" s="697"/>
      <c r="G110" s="697"/>
      <c r="H110" s="697"/>
      <c r="I110" s="697"/>
      <c r="J110" s="697"/>
      <c r="K110" s="697"/>
      <c r="L110" s="697"/>
      <c r="M110" s="697"/>
      <c r="N110" s="697"/>
      <c r="O110" s="697"/>
      <c r="P110" s="697"/>
      <c r="Q110" s="697"/>
      <c r="R110" s="697"/>
      <c r="S110" s="697"/>
      <c r="T110" s="697"/>
      <c r="U110" s="697"/>
      <c r="V110" s="25"/>
      <c r="W110" s="25">
        <f t="shared" si="22"/>
        <v>0</v>
      </c>
      <c r="X110" s="25">
        <f t="shared" si="23"/>
        <v>0</v>
      </c>
      <c r="Y110" s="25">
        <f t="shared" si="24"/>
        <v>0</v>
      </c>
      <c r="Z110" s="25"/>
      <c r="AA110" s="25"/>
      <c r="AB110" s="25"/>
      <c r="AC110" s="25"/>
      <c r="AD110" s="25"/>
      <c r="AE110" s="25"/>
      <c r="AF110" s="25"/>
      <c r="AG110" s="25"/>
      <c r="AH110" s="25"/>
    </row>
    <row r="111" spans="1:34" s="24" customFormat="1" ht="24" hidden="1" customHeight="1" thickTop="1" thickBot="1" x14ac:dyDescent="0.6">
      <c r="A111" s="682" t="s">
        <v>82</v>
      </c>
      <c r="B111" s="683"/>
      <c r="C111" s="925"/>
      <c r="D111" s="926"/>
      <c r="E111" s="939"/>
      <c r="F111" s="928"/>
      <c r="G111" s="927"/>
      <c r="H111" s="928"/>
      <c r="I111" s="929">
        <f>+I105</f>
        <v>2.2779326000000002</v>
      </c>
      <c r="J111" s="930"/>
      <c r="K111" s="931">
        <f t="shared" ref="K111:K115" si="25">+K105</f>
        <v>1.2E-4</v>
      </c>
      <c r="L111" s="932"/>
      <c r="M111" s="931">
        <f t="shared" ref="M111:M115" si="26">+M105</f>
        <v>1.9000000000000001E-4</v>
      </c>
      <c r="N111" s="932"/>
      <c r="O111" s="933">
        <f>+E111*(I111+K111*[1]GWP!$E$16+'צריכת דלק של כלי רכב'!M111*[1]GWP!$E$17)/1000</f>
        <v>0</v>
      </c>
      <c r="P111" s="934"/>
      <c r="Q111" s="935">
        <f>IFERROR(+O111/[1]סיכום!$C$34,"")</f>
        <v>0</v>
      </c>
      <c r="R111" s="936"/>
      <c r="S111" s="937"/>
      <c r="T111" s="938"/>
      <c r="U111" s="684"/>
      <c r="V111" s="25"/>
      <c r="W111" s="25">
        <f t="shared" si="22"/>
        <v>0</v>
      </c>
      <c r="X111" s="25">
        <f t="shared" si="23"/>
        <v>0</v>
      </c>
      <c r="Y111" s="25">
        <f t="shared" si="24"/>
        <v>0</v>
      </c>
      <c r="Z111" s="25"/>
      <c r="AA111" s="25"/>
      <c r="AB111" s="25"/>
      <c r="AC111" s="25"/>
      <c r="AD111" s="25"/>
      <c r="AE111" s="25"/>
      <c r="AF111" s="25"/>
      <c r="AG111" s="25"/>
      <c r="AH111" s="25"/>
    </row>
    <row r="112" spans="1:34" s="24" customFormat="1" ht="24" customHeight="1" thickBot="1" x14ac:dyDescent="0.4">
      <c r="A112" s="682" t="s">
        <v>97</v>
      </c>
      <c r="B112" s="691">
        <f>COUNTIFS('דיווח פרטני'!$C:$C,'צריכת דלק של כלי רכב'!$A$104,'דיווח פרטני'!$D:$D,'צריכת דלק של כלי רכב'!A112,'דיווח פרטני'!$F:$F,'צריכת דלק של כלי רכב'!$B$110)</f>
        <v>0</v>
      </c>
      <c r="C112" s="917">
        <f>SUMIFS('דיווח פרטני'!$J:$J,'דיווח פרטני'!$C:$C,'צריכת דלק של כלי רכב'!$A$110,'דיווח פרטני'!D:D,'צריכת דלק של כלי רכב'!A112,'דיווח פרטני'!F:F,'צריכת דלק של כלי רכב'!$B$110)</f>
        <v>0</v>
      </c>
      <c r="D112" s="918"/>
      <c r="E112" s="913"/>
      <c r="F112" s="914"/>
      <c r="G112" s="913"/>
      <c r="H112" s="914"/>
      <c r="I112" s="919">
        <f t="shared" ref="I112:I115" si="27">+I106</f>
        <v>2.6997520000000002</v>
      </c>
      <c r="J112" s="920"/>
      <c r="K112" s="921">
        <f t="shared" si="25"/>
        <v>1.3999999999999999E-4</v>
      </c>
      <c r="L112" s="922"/>
      <c r="M112" s="921">
        <f t="shared" si="26"/>
        <v>1.3999999999999999E-4</v>
      </c>
      <c r="N112" s="922"/>
      <c r="O112" s="923">
        <f>+E112*(I112+K112*GWP!$E$14+'צריכת דלק של כלי רכב'!M112*GWP!$E$15)/1000</f>
        <v>0</v>
      </c>
      <c r="P112" s="924"/>
      <c r="Q112" s="915">
        <f>IFERROR(+O112/'סיכום מצבת ופליטות- אוטומטי'!$B$41,"")</f>
        <v>0</v>
      </c>
      <c r="R112" s="916"/>
      <c r="S112" s="913"/>
      <c r="T112" s="914"/>
      <c r="U112" s="671"/>
      <c r="V112" s="25"/>
      <c r="W112" s="25">
        <f t="shared" si="22"/>
        <v>0</v>
      </c>
      <c r="X112" s="25">
        <f t="shared" si="23"/>
        <v>0</v>
      </c>
      <c r="Y112" s="25">
        <f t="shared" si="24"/>
        <v>0</v>
      </c>
      <c r="Z112" s="25"/>
      <c r="AA112" s="25"/>
      <c r="AB112" s="25"/>
      <c r="AC112" s="25"/>
      <c r="AD112" s="25"/>
      <c r="AE112" s="25"/>
      <c r="AF112" s="25"/>
      <c r="AG112" s="25"/>
      <c r="AH112" s="25"/>
    </row>
    <row r="113" spans="1:34" s="24" customFormat="1" ht="68.5" customHeight="1" thickBot="1" x14ac:dyDescent="0.4">
      <c r="A113" s="682" t="s">
        <v>226</v>
      </c>
      <c r="B113" s="691">
        <f>COUNTIFS('דיווח פרטני'!$C:$C,'צריכת דלק של כלי רכב'!$A$104,'דיווח פרטני'!$D:$D,'צריכת דלק של כלי רכב'!A113,'דיווח פרטני'!$F:$F,'צריכת דלק של כלי רכב'!$B$110)</f>
        <v>0</v>
      </c>
      <c r="C113" s="917">
        <f>SUMIFS('דיווח פרטני'!$J:$J,'דיווח פרטני'!$C:$C,'צריכת דלק של כלי רכב'!$A$110,'דיווח פרטני'!D:D,'צריכת דלק של כלי רכב'!A113,'דיווח פרטני'!F:F,'צריכת דלק של כלי רכב'!$B$110)</f>
        <v>0</v>
      </c>
      <c r="D113" s="918"/>
      <c r="E113" s="913"/>
      <c r="F113" s="914"/>
      <c r="G113" s="913"/>
      <c r="H113" s="914"/>
      <c r="I113" s="919">
        <f t="shared" si="27"/>
        <v>2.6576</v>
      </c>
      <c r="J113" s="920"/>
      <c r="K113" s="921">
        <f t="shared" si="25"/>
        <v>9.0000000000000006E-5</v>
      </c>
      <c r="L113" s="922"/>
      <c r="M113" s="921">
        <f t="shared" si="26"/>
        <v>9.0000000000000006E-5</v>
      </c>
      <c r="N113" s="922"/>
      <c r="O113" s="923">
        <f>+E113*(I113+K113*GWP!$E$14+'צריכת דלק של כלי רכב'!M113*GWP!$E$15)/1000</f>
        <v>0</v>
      </c>
      <c r="P113" s="924"/>
      <c r="Q113" s="915">
        <f>IFERROR(+O113/'סיכום מצבת ופליטות- אוטומטי'!$B$41,"")</f>
        <v>0</v>
      </c>
      <c r="R113" s="916"/>
      <c r="S113" s="913"/>
      <c r="T113" s="914"/>
      <c r="U113" s="671"/>
      <c r="V113" s="25"/>
      <c r="W113" s="25">
        <f t="shared" si="22"/>
        <v>0</v>
      </c>
      <c r="X113" s="25">
        <f t="shared" si="23"/>
        <v>0</v>
      </c>
      <c r="Y113" s="25">
        <f t="shared" si="24"/>
        <v>0</v>
      </c>
      <c r="Z113" s="25"/>
      <c r="AA113" s="25"/>
      <c r="AB113" s="25"/>
      <c r="AC113" s="25"/>
      <c r="AD113" s="25"/>
      <c r="AE113" s="25"/>
      <c r="AF113" s="25"/>
      <c r="AG113" s="25"/>
      <c r="AH113" s="25"/>
    </row>
    <row r="114" spans="1:34" s="24" customFormat="1" ht="47.5" customHeight="1" thickBot="1" x14ac:dyDescent="0.4">
      <c r="A114" s="685" t="s">
        <v>532</v>
      </c>
      <c r="B114" s="691">
        <f>COUNTIFS('דיווח פרטני'!$C:$C,'צריכת דלק של כלי רכב'!$A$104,'דיווח פרטני'!$D:$D,'צריכת דלק של כלי רכב'!A114,'דיווח פרטני'!$F:$F,'צריכת דלק של כלי רכב'!$B$110)</f>
        <v>0</v>
      </c>
      <c r="C114" s="917">
        <f>SUMIFS('דיווח פרטני'!$J:$J,'דיווח פרטני'!$C:$C,'צריכת דלק של כלי רכב'!$A$110,'דיווח פרטני'!D:D,'צריכת דלק של כלי רכב'!A114,'דיווח פרטני'!F:F,'צריכת דלק של כלי רכב'!$B$110)</f>
        <v>0</v>
      </c>
      <c r="D114" s="918"/>
      <c r="E114" s="913"/>
      <c r="F114" s="914"/>
      <c r="G114" s="913"/>
      <c r="H114" s="914"/>
      <c r="I114" s="919">
        <f t="shared" si="27"/>
        <v>2.6928000000000001</v>
      </c>
      <c r="J114" s="920"/>
      <c r="K114" s="921">
        <f t="shared" si="25"/>
        <v>4.4159999999999998E-3</v>
      </c>
      <c r="L114" s="922"/>
      <c r="M114" s="921">
        <f t="shared" si="26"/>
        <v>1.44E-4</v>
      </c>
      <c r="N114" s="922"/>
      <c r="O114" s="923">
        <f>+E114*(I114+K114*GWP!$E$14+'צריכת דלק של כלי רכב'!M114*GWP!$E$15)/1000</f>
        <v>0</v>
      </c>
      <c r="P114" s="924"/>
      <c r="Q114" s="915">
        <f>IFERROR(+O114/'סיכום מצבת ופליטות- אוטומטי'!$B$41,"")</f>
        <v>0</v>
      </c>
      <c r="R114" s="916"/>
      <c r="S114" s="913"/>
      <c r="T114" s="914"/>
      <c r="U114" s="671"/>
      <c r="V114" s="25"/>
      <c r="W114" s="25">
        <f t="shared" si="22"/>
        <v>0</v>
      </c>
      <c r="X114" s="25">
        <f t="shared" si="23"/>
        <v>0</v>
      </c>
      <c r="Y114" s="25">
        <f t="shared" si="24"/>
        <v>0</v>
      </c>
      <c r="Z114" s="25"/>
      <c r="AA114" s="25"/>
      <c r="AB114" s="25"/>
      <c r="AC114" s="25"/>
      <c r="AD114" s="25"/>
      <c r="AE114" s="25"/>
      <c r="AF114" s="25"/>
      <c r="AG114" s="25"/>
      <c r="AH114" s="25"/>
    </row>
    <row r="115" spans="1:34" s="24" customFormat="1" ht="24" customHeight="1" thickBot="1" x14ac:dyDescent="0.4">
      <c r="A115" s="682" t="s">
        <v>227</v>
      </c>
      <c r="B115" s="691">
        <f>COUNTIFS('דיווח פרטני'!$C:$C,'צריכת דלק של כלי רכב'!$A$104,'דיווח פרטני'!$D:$D,'צריכת דלק של כלי רכב'!A115,'דיווח פרטני'!$F:$F,'צריכת דלק של כלי רכב'!$B$110)</f>
        <v>0</v>
      </c>
      <c r="C115" s="917">
        <f>SUMIFS('דיווח פרטני'!$J:$J,'דיווח פרטני'!$C:$C,'צריכת דלק של כלי רכב'!$A$110,'דיווח פרטני'!D:D,'צריכת דלק של כלי רכב'!A115,'דיווח פרטני'!F:F,'צריכת דלק של כלי רכב'!$B$110)</f>
        <v>0</v>
      </c>
      <c r="D115" s="918"/>
      <c r="E115" s="913"/>
      <c r="F115" s="914"/>
      <c r="G115" s="913"/>
      <c r="H115" s="914"/>
      <c r="I115" s="919">
        <f t="shared" si="27"/>
        <v>1.3999262808698858</v>
      </c>
      <c r="J115" s="920"/>
      <c r="K115" s="921">
        <f t="shared" si="25"/>
        <v>6.4000000000000005E-4</v>
      </c>
      <c r="L115" s="922"/>
      <c r="M115" s="921">
        <f t="shared" si="26"/>
        <v>6.9999999999999994E-5</v>
      </c>
      <c r="N115" s="922"/>
      <c r="O115" s="923">
        <f>+E115*(I115+K115*GWP!$E$14+'צריכת דלק של כלי רכב'!M115*GWP!$E$15)/1000</f>
        <v>0</v>
      </c>
      <c r="P115" s="924"/>
      <c r="Q115" s="915">
        <f>IFERROR(+O115/'סיכום מצבת ופליטות- אוטומטי'!$B$41,"")</f>
        <v>0</v>
      </c>
      <c r="R115" s="916"/>
      <c r="S115" s="913"/>
      <c r="T115" s="914"/>
      <c r="U115" s="671"/>
      <c r="V115" s="25"/>
      <c r="W115" s="25">
        <f t="shared" si="22"/>
        <v>0</v>
      </c>
      <c r="X115" s="25">
        <f t="shared" si="23"/>
        <v>0</v>
      </c>
      <c r="Y115" s="25">
        <f t="shared" si="24"/>
        <v>0</v>
      </c>
      <c r="Z115" s="25"/>
      <c r="AA115" s="25"/>
      <c r="AB115" s="25"/>
      <c r="AC115" s="25"/>
      <c r="AD115" s="25"/>
      <c r="AE115" s="25"/>
      <c r="AF115" s="25"/>
      <c r="AG115" s="25"/>
      <c r="AH115" s="25"/>
    </row>
    <row r="116" spans="1:34" s="24" customFormat="1" ht="24" customHeight="1" thickBot="1" x14ac:dyDescent="0.4">
      <c r="A116" s="679" t="s">
        <v>7</v>
      </c>
      <c r="B116" s="695" t="s">
        <v>295</v>
      </c>
      <c r="C116" s="680"/>
      <c r="D116" s="696"/>
      <c r="E116" s="697"/>
      <c r="F116" s="697"/>
      <c r="G116" s="697"/>
      <c r="H116" s="697"/>
      <c r="I116" s="697"/>
      <c r="J116" s="697"/>
      <c r="K116" s="697"/>
      <c r="L116" s="697"/>
      <c r="M116" s="697"/>
      <c r="N116" s="697"/>
      <c r="O116" s="697"/>
      <c r="P116" s="697"/>
      <c r="Q116" s="697"/>
      <c r="R116" s="697"/>
      <c r="S116" s="697"/>
      <c r="T116" s="697"/>
      <c r="U116" s="697"/>
      <c r="V116" s="25"/>
      <c r="W116" s="25">
        <f t="shared" si="22"/>
        <v>0</v>
      </c>
      <c r="X116" s="25">
        <f t="shared" si="23"/>
        <v>0</v>
      </c>
      <c r="Y116" s="25">
        <f t="shared" si="24"/>
        <v>0</v>
      </c>
      <c r="Z116" s="25"/>
      <c r="AA116" s="25"/>
      <c r="AB116" s="25"/>
      <c r="AC116" s="25"/>
      <c r="AD116" s="25"/>
      <c r="AE116" s="25"/>
      <c r="AF116" s="25"/>
      <c r="AG116" s="25"/>
      <c r="AH116" s="25"/>
    </row>
    <row r="117" spans="1:34" s="24" customFormat="1" ht="24" hidden="1" customHeight="1" thickTop="1" thickBot="1" x14ac:dyDescent="0.6">
      <c r="A117" s="682" t="s">
        <v>82</v>
      </c>
      <c r="B117" s="683"/>
      <c r="C117" s="925"/>
      <c r="D117" s="926"/>
      <c r="E117" s="927"/>
      <c r="F117" s="928"/>
      <c r="G117" s="927"/>
      <c r="H117" s="928"/>
      <c r="I117" s="929">
        <f>+I111</f>
        <v>2.2779326000000002</v>
      </c>
      <c r="J117" s="930"/>
      <c r="K117" s="931">
        <f t="shared" ref="K117:K121" si="28">+K111</f>
        <v>1.2E-4</v>
      </c>
      <c r="L117" s="932"/>
      <c r="M117" s="931">
        <f t="shared" ref="M117:M121" si="29">+M111</f>
        <v>1.9000000000000001E-4</v>
      </c>
      <c r="N117" s="932"/>
      <c r="O117" s="933">
        <f>+E117*(I117+K117*[1]GWP!$E$16+'צריכת דלק של כלי רכב'!M117*[1]GWP!$E$17)/1000</f>
        <v>0</v>
      </c>
      <c r="P117" s="934"/>
      <c r="Q117" s="935">
        <f>IFERROR(+O117/[1]סיכום!$C$34,"")</f>
        <v>0</v>
      </c>
      <c r="R117" s="936"/>
      <c r="S117" s="937"/>
      <c r="T117" s="938"/>
      <c r="U117" s="684"/>
      <c r="V117" s="25"/>
      <c r="W117" s="25">
        <f t="shared" si="22"/>
        <v>0</v>
      </c>
      <c r="X117" s="25">
        <f t="shared" si="23"/>
        <v>0</v>
      </c>
      <c r="Y117" s="25">
        <f t="shared" si="24"/>
        <v>0</v>
      </c>
      <c r="Z117" s="25"/>
      <c r="AA117" s="25"/>
      <c r="AB117" s="25"/>
      <c r="AC117" s="25"/>
      <c r="AD117" s="25"/>
      <c r="AE117" s="25"/>
      <c r="AF117" s="25"/>
      <c r="AG117" s="25"/>
      <c r="AH117" s="25"/>
    </row>
    <row r="118" spans="1:34" s="24" customFormat="1" ht="24" customHeight="1" thickBot="1" x14ac:dyDescent="0.4">
      <c r="A118" s="682" t="s">
        <v>97</v>
      </c>
      <c r="B118" s="691">
        <f>COUNTIFS('דיווח פרטני'!$C:$C,'צריכת דלק של כלי רכב'!$A$104,'דיווח פרטני'!$D:$D,'צריכת דלק של כלי רכב'!A118,'דיווח פרטני'!$F:$F,'צריכת דלק של כלי רכב'!$B$116)</f>
        <v>0</v>
      </c>
      <c r="C118" s="917">
        <f>SUMIFS('דיווח פרטני'!$J:$J,'דיווח פרטני'!$C:$C,'צריכת דלק של כלי רכב'!$A$116,'דיווח פרטני'!D:D,'צריכת דלק של כלי רכב'!A118,'דיווח פרטני'!F:F,'צריכת דלק של כלי רכב'!$B$116)</f>
        <v>0</v>
      </c>
      <c r="D118" s="918"/>
      <c r="E118" s="913"/>
      <c r="F118" s="914"/>
      <c r="G118" s="913"/>
      <c r="H118" s="914"/>
      <c r="I118" s="919">
        <f t="shared" ref="I118:I121" si="30">+I112</f>
        <v>2.6997520000000002</v>
      </c>
      <c r="J118" s="920"/>
      <c r="K118" s="921">
        <f t="shared" si="28"/>
        <v>1.3999999999999999E-4</v>
      </c>
      <c r="L118" s="922"/>
      <c r="M118" s="921">
        <f t="shared" si="29"/>
        <v>1.3999999999999999E-4</v>
      </c>
      <c r="N118" s="922"/>
      <c r="O118" s="923">
        <f>+E118*(I118+K118*GWP!$E$14+'צריכת דלק של כלי רכב'!M118*GWP!$E$15)/1000</f>
        <v>0</v>
      </c>
      <c r="P118" s="924"/>
      <c r="Q118" s="915">
        <f>IFERROR(+O118/'סיכום מצבת ופליטות- אוטומטי'!$B$41,"")</f>
        <v>0</v>
      </c>
      <c r="R118" s="916"/>
      <c r="S118" s="913"/>
      <c r="T118" s="914"/>
      <c r="U118" s="671"/>
      <c r="V118" s="25"/>
      <c r="W118" s="25">
        <f t="shared" si="22"/>
        <v>0</v>
      </c>
      <c r="X118" s="25">
        <f t="shared" si="23"/>
        <v>0</v>
      </c>
      <c r="Y118" s="25">
        <f t="shared" si="24"/>
        <v>0</v>
      </c>
      <c r="Z118" s="25"/>
      <c r="AA118" s="25"/>
      <c r="AB118" s="25"/>
      <c r="AC118" s="25"/>
      <c r="AD118" s="25"/>
      <c r="AE118" s="25"/>
      <c r="AF118" s="25"/>
      <c r="AG118" s="25"/>
      <c r="AH118" s="25"/>
    </row>
    <row r="119" spans="1:34" s="24" customFormat="1" ht="71.5" customHeight="1" thickBot="1" x14ac:dyDescent="0.4">
      <c r="A119" s="682" t="s">
        <v>226</v>
      </c>
      <c r="B119" s="691">
        <f>COUNTIFS('דיווח פרטני'!$C:$C,'צריכת דלק של כלי רכב'!$A$104,'דיווח פרטני'!$D:$D,'צריכת דלק של כלי רכב'!A119,'דיווח פרטני'!$F:$F,'צריכת דלק של כלי רכב'!$B$116)</f>
        <v>0</v>
      </c>
      <c r="C119" s="917">
        <f>SUMIFS('דיווח פרטני'!$J:$J,'דיווח פרטני'!$C:$C,'צריכת דלק של כלי רכב'!$A$116,'דיווח פרטני'!D:D,'צריכת דלק של כלי רכב'!A119,'דיווח פרטני'!F:F,'צריכת דלק של כלי רכב'!$B$116)</f>
        <v>0</v>
      </c>
      <c r="D119" s="918"/>
      <c r="E119" s="913"/>
      <c r="F119" s="914"/>
      <c r="G119" s="913"/>
      <c r="H119" s="914"/>
      <c r="I119" s="919">
        <f t="shared" si="30"/>
        <v>2.6576</v>
      </c>
      <c r="J119" s="920"/>
      <c r="K119" s="921">
        <f t="shared" si="28"/>
        <v>9.0000000000000006E-5</v>
      </c>
      <c r="L119" s="922"/>
      <c r="M119" s="921">
        <f t="shared" si="29"/>
        <v>9.0000000000000006E-5</v>
      </c>
      <c r="N119" s="922"/>
      <c r="O119" s="923">
        <f>+E119*(I119+K119*GWP!$E$14+'צריכת דלק של כלי רכב'!M119*GWP!$E$15)/1000</f>
        <v>0</v>
      </c>
      <c r="P119" s="924"/>
      <c r="Q119" s="915">
        <f>IFERROR(+O119/'סיכום מצבת ופליטות- אוטומטי'!$B$41,"")</f>
        <v>0</v>
      </c>
      <c r="R119" s="916"/>
      <c r="S119" s="913"/>
      <c r="T119" s="914"/>
      <c r="U119" s="671"/>
      <c r="V119" s="25"/>
      <c r="W119" s="25">
        <f t="shared" si="22"/>
        <v>0</v>
      </c>
      <c r="X119" s="25">
        <f t="shared" si="23"/>
        <v>0</v>
      </c>
      <c r="Y119" s="25">
        <f t="shared" si="24"/>
        <v>0</v>
      </c>
      <c r="Z119" s="25"/>
      <c r="AA119" s="25"/>
      <c r="AB119" s="25"/>
      <c r="AC119" s="25"/>
      <c r="AD119" s="25"/>
      <c r="AE119" s="25"/>
      <c r="AF119" s="25"/>
      <c r="AG119" s="25"/>
      <c r="AH119" s="25"/>
    </row>
    <row r="120" spans="1:34" s="24" customFormat="1" ht="52" customHeight="1" thickBot="1" x14ac:dyDescent="0.4">
      <c r="A120" s="685" t="s">
        <v>532</v>
      </c>
      <c r="B120" s="691">
        <f>COUNTIFS('דיווח פרטני'!$C:$C,'צריכת דלק של כלי רכב'!$A$104,'דיווח פרטני'!$D:$D,'צריכת דלק של כלי רכב'!A120,'דיווח פרטני'!$F:$F,'צריכת דלק של כלי רכב'!$B$116)</f>
        <v>0</v>
      </c>
      <c r="C120" s="917">
        <f>SUMIFS('דיווח פרטני'!$J:$J,'דיווח פרטני'!$C:$C,'צריכת דלק של כלי רכב'!$A$116,'דיווח פרטני'!D:D,'צריכת דלק של כלי רכב'!A120,'דיווח פרטני'!F:F,'צריכת דלק של כלי רכב'!$B$116)</f>
        <v>0</v>
      </c>
      <c r="D120" s="918"/>
      <c r="E120" s="913"/>
      <c r="F120" s="914"/>
      <c r="G120" s="913"/>
      <c r="H120" s="914"/>
      <c r="I120" s="919">
        <f t="shared" si="30"/>
        <v>2.6928000000000001</v>
      </c>
      <c r="J120" s="920"/>
      <c r="K120" s="921">
        <f t="shared" si="28"/>
        <v>4.4159999999999998E-3</v>
      </c>
      <c r="L120" s="922"/>
      <c r="M120" s="921">
        <f t="shared" si="29"/>
        <v>1.44E-4</v>
      </c>
      <c r="N120" s="922"/>
      <c r="O120" s="923">
        <f>+E120*(I120+K120*GWP!$E$14+'צריכת דלק של כלי רכב'!M120*GWP!$E$15)/1000</f>
        <v>0</v>
      </c>
      <c r="P120" s="924"/>
      <c r="Q120" s="915">
        <f>IFERROR(+O120/'סיכום מצבת ופליטות- אוטומטי'!$B$41,"")</f>
        <v>0</v>
      </c>
      <c r="R120" s="916"/>
      <c r="S120" s="913"/>
      <c r="T120" s="914"/>
      <c r="U120" s="671"/>
      <c r="V120" s="25"/>
      <c r="W120" s="25">
        <f t="shared" si="22"/>
        <v>0</v>
      </c>
      <c r="X120" s="25">
        <f t="shared" si="23"/>
        <v>0</v>
      </c>
      <c r="Y120" s="25">
        <f t="shared" si="24"/>
        <v>0</v>
      </c>
      <c r="Z120" s="25"/>
      <c r="AA120" s="25"/>
      <c r="AB120" s="25"/>
      <c r="AC120" s="25"/>
      <c r="AD120" s="25"/>
      <c r="AE120" s="25"/>
      <c r="AF120" s="25"/>
      <c r="AG120" s="25"/>
      <c r="AH120" s="25"/>
    </row>
    <row r="121" spans="1:34" s="24" customFormat="1" ht="24" customHeight="1" thickBot="1" x14ac:dyDescent="0.4">
      <c r="A121" s="682" t="s">
        <v>227</v>
      </c>
      <c r="B121" s="691">
        <f>COUNTIFS('דיווח פרטני'!$C:$C,'צריכת דלק של כלי רכב'!$A$104,'דיווח פרטני'!$D:$D,'צריכת דלק של כלי רכב'!A121,'דיווח פרטני'!$F:$F,'צריכת דלק של כלי רכב'!$B$116)</f>
        <v>0</v>
      </c>
      <c r="C121" s="917">
        <f>SUMIFS('דיווח פרטני'!$J:$J,'דיווח פרטני'!$C:$C,'צריכת דלק של כלי רכב'!$A$116,'דיווח פרטני'!D:D,'צריכת דלק של כלי רכב'!A121,'דיווח פרטני'!F:F,'צריכת דלק של כלי רכב'!$B$116)</f>
        <v>0</v>
      </c>
      <c r="D121" s="918"/>
      <c r="E121" s="913"/>
      <c r="F121" s="914"/>
      <c r="G121" s="913"/>
      <c r="H121" s="914"/>
      <c r="I121" s="919">
        <f t="shared" si="30"/>
        <v>1.3999262808698858</v>
      </c>
      <c r="J121" s="920"/>
      <c r="K121" s="921">
        <f t="shared" si="28"/>
        <v>6.4000000000000005E-4</v>
      </c>
      <c r="L121" s="922"/>
      <c r="M121" s="921">
        <f t="shared" si="29"/>
        <v>6.9999999999999994E-5</v>
      </c>
      <c r="N121" s="922"/>
      <c r="O121" s="923">
        <f>+E121*(I121+K121*GWP!$E$14+'צריכת דלק של כלי רכב'!M121*GWP!$E$15)/1000</f>
        <v>0</v>
      </c>
      <c r="P121" s="924"/>
      <c r="Q121" s="915">
        <f>IFERROR(+O121/'סיכום מצבת ופליטות- אוטומטי'!$B$41,"")</f>
        <v>0</v>
      </c>
      <c r="R121" s="916"/>
      <c r="S121" s="913"/>
      <c r="T121" s="914"/>
      <c r="U121" s="671"/>
      <c r="V121" s="25"/>
      <c r="W121" s="25">
        <f t="shared" si="22"/>
        <v>0</v>
      </c>
      <c r="X121" s="25">
        <f t="shared" si="23"/>
        <v>0</v>
      </c>
      <c r="Y121" s="25">
        <f t="shared" si="24"/>
        <v>0</v>
      </c>
      <c r="Z121" s="25"/>
      <c r="AA121" s="25"/>
      <c r="AB121" s="25"/>
      <c r="AC121" s="25"/>
      <c r="AD121" s="25"/>
      <c r="AE121" s="25"/>
      <c r="AF121" s="25"/>
      <c r="AG121" s="25"/>
      <c r="AH121" s="25"/>
    </row>
    <row r="122" spans="1:34" s="24" customFormat="1" ht="24" customHeight="1" thickBot="1" x14ac:dyDescent="0.4">
      <c r="A122" s="679" t="s">
        <v>292</v>
      </c>
      <c r="B122" s="695" t="s">
        <v>300</v>
      </c>
      <c r="C122" s="680"/>
      <c r="D122" s="696"/>
      <c r="E122" s="697"/>
      <c r="F122" s="697"/>
      <c r="G122" s="697"/>
      <c r="H122" s="697"/>
      <c r="I122" s="697"/>
      <c r="J122" s="697"/>
      <c r="K122" s="697"/>
      <c r="L122" s="697"/>
      <c r="M122" s="697"/>
      <c r="N122" s="697"/>
      <c r="O122" s="697"/>
      <c r="P122" s="697"/>
      <c r="Q122" s="697"/>
      <c r="R122" s="697"/>
      <c r="S122" s="697"/>
      <c r="T122" s="697"/>
      <c r="U122" s="697"/>
      <c r="V122" s="25"/>
      <c r="W122" s="25">
        <f t="shared" si="22"/>
        <v>0</v>
      </c>
      <c r="X122" s="25">
        <f t="shared" si="23"/>
        <v>0</v>
      </c>
      <c r="Y122" s="25">
        <f t="shared" si="24"/>
        <v>0</v>
      </c>
      <c r="Z122" s="25"/>
      <c r="AA122" s="25"/>
      <c r="AB122" s="25"/>
      <c r="AC122" s="25"/>
      <c r="AD122" s="25"/>
      <c r="AE122" s="25"/>
      <c r="AF122" s="25"/>
      <c r="AG122" s="25"/>
      <c r="AH122" s="25"/>
    </row>
    <row r="123" spans="1:34" s="24" customFormat="1" ht="24" hidden="1" customHeight="1" thickTop="1" thickBot="1" x14ac:dyDescent="0.6">
      <c r="A123" s="682" t="s">
        <v>82</v>
      </c>
      <c r="B123" s="683"/>
      <c r="C123" s="925"/>
      <c r="D123" s="926"/>
      <c r="E123" s="927"/>
      <c r="F123" s="928"/>
      <c r="G123" s="927"/>
      <c r="H123" s="928"/>
      <c r="I123" s="929">
        <f>+I117</f>
        <v>2.2779326000000002</v>
      </c>
      <c r="J123" s="930"/>
      <c r="K123" s="931">
        <f t="shared" ref="K123:K127" si="31">+K117</f>
        <v>1.2E-4</v>
      </c>
      <c r="L123" s="932"/>
      <c r="M123" s="931">
        <f t="shared" ref="M123:M127" si="32">+M117</f>
        <v>1.9000000000000001E-4</v>
      </c>
      <c r="N123" s="932"/>
      <c r="O123" s="933">
        <f>+E123*(I123+K123*[1]GWP!$E$16+'צריכת דלק של כלי רכב'!M123*[1]GWP!$E$17)/1000</f>
        <v>0</v>
      </c>
      <c r="P123" s="934"/>
      <c r="Q123" s="935">
        <f>IFERROR(+O123/[1]סיכום!$C$34,"")</f>
        <v>0</v>
      </c>
      <c r="R123" s="936"/>
      <c r="S123" s="937"/>
      <c r="T123" s="938"/>
      <c r="U123" s="684"/>
      <c r="V123" s="25"/>
      <c r="W123" s="25">
        <f t="shared" si="22"/>
        <v>0</v>
      </c>
      <c r="X123" s="25">
        <f t="shared" si="23"/>
        <v>0</v>
      </c>
      <c r="Y123" s="25">
        <f t="shared" si="24"/>
        <v>0</v>
      </c>
      <c r="Z123" s="25"/>
      <c r="AA123" s="25"/>
      <c r="AB123" s="25"/>
      <c r="AC123" s="25"/>
      <c r="AD123" s="25"/>
      <c r="AE123" s="25"/>
      <c r="AF123" s="25"/>
      <c r="AG123" s="25"/>
      <c r="AH123" s="25"/>
    </row>
    <row r="124" spans="1:34" s="24" customFormat="1" ht="24" customHeight="1" thickBot="1" x14ac:dyDescent="0.4">
      <c r="A124" s="682" t="s">
        <v>97</v>
      </c>
      <c r="B124" s="691">
        <f>COUNTIFS('דיווח פרטני'!$C:$C,'צריכת דלק של כלי רכב'!$A$104,'דיווח פרטני'!$D:$D,'צריכת דלק של כלי רכב'!A124,'דיווח פרטני'!$F:$F,'צריכת דלק של כלי רכב'!$B$122)</f>
        <v>0</v>
      </c>
      <c r="C124" s="917">
        <f>SUMIFS('דיווח פרטני'!$J:$J,'דיווח פרטני'!$C:$C,'צריכת דלק של כלי רכב'!$A$104,'דיווח פרטני'!D:D,'צריכת דלק של כלי רכב'!A124,'דיווח פרטני'!F:F,'צריכת דלק של כלי רכב'!$B$122)</f>
        <v>0</v>
      </c>
      <c r="D124" s="918"/>
      <c r="E124" s="913"/>
      <c r="F124" s="914"/>
      <c r="G124" s="913"/>
      <c r="H124" s="914"/>
      <c r="I124" s="919">
        <f t="shared" ref="I124:I127" si="33">+I118</f>
        <v>2.6997520000000002</v>
      </c>
      <c r="J124" s="920"/>
      <c r="K124" s="921">
        <f t="shared" si="31"/>
        <v>1.3999999999999999E-4</v>
      </c>
      <c r="L124" s="922"/>
      <c r="M124" s="921">
        <f t="shared" si="32"/>
        <v>1.3999999999999999E-4</v>
      </c>
      <c r="N124" s="922"/>
      <c r="O124" s="923">
        <f>+E124*(I124+K124*GWP!$E$14+'צריכת דלק של כלי רכב'!M124*GWP!$E$15)/1000</f>
        <v>0</v>
      </c>
      <c r="P124" s="924"/>
      <c r="Q124" s="915">
        <f>IFERROR(+O124/'סיכום מצבת ופליטות- אוטומטי'!$B$41,"")</f>
        <v>0</v>
      </c>
      <c r="R124" s="916"/>
      <c r="S124" s="913"/>
      <c r="T124" s="914"/>
      <c r="U124" s="671"/>
      <c r="V124" s="25"/>
      <c r="W124" s="25">
        <f t="shared" si="22"/>
        <v>0</v>
      </c>
      <c r="X124" s="25">
        <f t="shared" si="23"/>
        <v>0</v>
      </c>
      <c r="Y124" s="25">
        <f t="shared" si="24"/>
        <v>0</v>
      </c>
      <c r="Z124" s="25"/>
      <c r="AA124" s="25"/>
      <c r="AB124" s="25"/>
      <c r="AC124" s="25"/>
      <c r="AD124" s="25"/>
      <c r="AE124" s="25"/>
      <c r="AF124" s="25"/>
      <c r="AG124" s="25"/>
      <c r="AH124" s="25"/>
    </row>
    <row r="125" spans="1:34" s="24" customFormat="1" ht="40" customHeight="1" thickBot="1" x14ac:dyDescent="0.4">
      <c r="A125" s="682" t="s">
        <v>226</v>
      </c>
      <c r="B125" s="691">
        <f>COUNTIFS('דיווח פרטני'!$C:$C,'צריכת דלק של כלי רכב'!$A$104,'דיווח פרטני'!$D:$D,'צריכת דלק של כלי רכב'!A125,'דיווח פרטני'!$F:$F,'צריכת דלק של כלי רכב'!$B$122)</f>
        <v>0</v>
      </c>
      <c r="C125" s="917">
        <f>SUMIFS('דיווח פרטני'!$J:$J,'דיווח פרטני'!$C:$C,'צריכת דלק של כלי רכב'!$A$104,'דיווח פרטני'!D:D,'צריכת דלק של כלי רכב'!A125,'דיווח פרטני'!F:F,'צריכת דלק של כלי רכב'!$B$122)</f>
        <v>0</v>
      </c>
      <c r="D125" s="918"/>
      <c r="E125" s="913"/>
      <c r="F125" s="914"/>
      <c r="G125" s="913"/>
      <c r="H125" s="914"/>
      <c r="I125" s="919">
        <f t="shared" si="33"/>
        <v>2.6576</v>
      </c>
      <c r="J125" s="920"/>
      <c r="K125" s="921">
        <f t="shared" si="31"/>
        <v>9.0000000000000006E-5</v>
      </c>
      <c r="L125" s="922"/>
      <c r="M125" s="921">
        <f t="shared" si="32"/>
        <v>9.0000000000000006E-5</v>
      </c>
      <c r="N125" s="922"/>
      <c r="O125" s="923">
        <f>+E125*(I125+K125*GWP!$E$14+'צריכת דלק של כלי רכב'!M125*GWP!$E$15)/1000</f>
        <v>0</v>
      </c>
      <c r="P125" s="924"/>
      <c r="Q125" s="915">
        <f>IFERROR(+O125/'סיכום מצבת ופליטות- אוטומטי'!$B$41,"")</f>
        <v>0</v>
      </c>
      <c r="R125" s="916"/>
      <c r="S125" s="913"/>
      <c r="T125" s="914"/>
      <c r="U125" s="671"/>
      <c r="V125" s="25"/>
      <c r="W125" s="25">
        <f t="shared" si="22"/>
        <v>0</v>
      </c>
      <c r="X125" s="25">
        <f t="shared" si="23"/>
        <v>0</v>
      </c>
      <c r="Y125" s="25">
        <f t="shared" si="24"/>
        <v>0</v>
      </c>
      <c r="Z125" s="25"/>
      <c r="AA125" s="25"/>
      <c r="AB125" s="25"/>
      <c r="AC125" s="25"/>
      <c r="AD125" s="25"/>
      <c r="AE125" s="25"/>
      <c r="AF125" s="25"/>
      <c r="AG125" s="25"/>
      <c r="AH125" s="25"/>
    </row>
    <row r="126" spans="1:34" s="24" customFormat="1" ht="49" customHeight="1" thickBot="1" x14ac:dyDescent="0.4">
      <c r="A126" s="685" t="s">
        <v>532</v>
      </c>
      <c r="B126" s="691">
        <f>COUNTIFS('דיווח פרטני'!$C:$C,'צריכת דלק של כלי רכב'!$A$104,'דיווח פרטני'!$D:$D,'צריכת דלק של כלי רכב'!A126,'דיווח פרטני'!$F:$F,'צריכת דלק של כלי רכב'!$B$122)</f>
        <v>0</v>
      </c>
      <c r="C126" s="917">
        <f>SUMIFS('דיווח פרטני'!$J:$J,'דיווח פרטני'!$C:$C,'צריכת דלק של כלי רכב'!$A$104,'דיווח פרטני'!D:D,'צריכת דלק של כלי רכב'!A126,'דיווח פרטני'!F:F,'צריכת דלק של כלי רכב'!$B$122)</f>
        <v>0</v>
      </c>
      <c r="D126" s="918"/>
      <c r="E126" s="913"/>
      <c r="F126" s="914"/>
      <c r="G126" s="913"/>
      <c r="H126" s="914"/>
      <c r="I126" s="919">
        <f t="shared" si="33"/>
        <v>2.6928000000000001</v>
      </c>
      <c r="J126" s="920"/>
      <c r="K126" s="921">
        <f t="shared" si="31"/>
        <v>4.4159999999999998E-3</v>
      </c>
      <c r="L126" s="922"/>
      <c r="M126" s="921">
        <f t="shared" si="32"/>
        <v>1.44E-4</v>
      </c>
      <c r="N126" s="922"/>
      <c r="O126" s="923">
        <f>+E126*(I126+K126*GWP!$E$14+'צריכת דלק של כלי רכב'!M126*GWP!$E$15)/1000</f>
        <v>0</v>
      </c>
      <c r="P126" s="924"/>
      <c r="Q126" s="915">
        <f>IFERROR(+O126/'סיכום מצבת ופליטות- אוטומטי'!$B$41,"")</f>
        <v>0</v>
      </c>
      <c r="R126" s="916"/>
      <c r="S126" s="913"/>
      <c r="T126" s="914"/>
      <c r="U126" s="671"/>
      <c r="V126" s="25"/>
      <c r="W126" s="25">
        <f t="shared" si="22"/>
        <v>0</v>
      </c>
      <c r="X126" s="25">
        <f t="shared" si="23"/>
        <v>0</v>
      </c>
      <c r="Y126" s="25">
        <f t="shared" si="24"/>
        <v>0</v>
      </c>
      <c r="Z126" s="25"/>
      <c r="AA126" s="25"/>
      <c r="AB126" s="25"/>
      <c r="AC126" s="25"/>
      <c r="AD126" s="25"/>
      <c r="AE126" s="25"/>
      <c r="AF126" s="25"/>
      <c r="AG126" s="25"/>
      <c r="AH126" s="25"/>
    </row>
    <row r="127" spans="1:34" s="24" customFormat="1" ht="24" customHeight="1" thickBot="1" x14ac:dyDescent="0.4">
      <c r="A127" s="682" t="s">
        <v>227</v>
      </c>
      <c r="B127" s="691">
        <f>COUNTIFS('דיווח פרטני'!$C:$C,'צריכת דלק של כלי רכב'!$A$104,'דיווח פרטני'!$D:$D,'צריכת דלק של כלי רכב'!A127,'דיווח פרטני'!$F:$F,'צריכת דלק של כלי רכב'!$B$122)</f>
        <v>0</v>
      </c>
      <c r="C127" s="917">
        <f>SUMIFS('דיווח פרטני'!$J:$J,'דיווח פרטני'!$C:$C,'צריכת דלק של כלי רכב'!$A$104,'דיווח פרטני'!D:D,'צריכת דלק של כלי רכב'!A127,'דיווח פרטני'!F:F,'צריכת דלק של כלי רכב'!$B$122)</f>
        <v>0</v>
      </c>
      <c r="D127" s="918"/>
      <c r="E127" s="913"/>
      <c r="F127" s="914"/>
      <c r="G127" s="913"/>
      <c r="H127" s="914"/>
      <c r="I127" s="919">
        <f t="shared" si="33"/>
        <v>1.3999262808698858</v>
      </c>
      <c r="J127" s="920"/>
      <c r="K127" s="921">
        <f t="shared" si="31"/>
        <v>6.4000000000000005E-4</v>
      </c>
      <c r="L127" s="922"/>
      <c r="M127" s="921">
        <f t="shared" si="32"/>
        <v>6.9999999999999994E-5</v>
      </c>
      <c r="N127" s="922"/>
      <c r="O127" s="923">
        <f>+E127*(I127+K127*GWP!$E$14+'צריכת דלק של כלי רכב'!M127*GWP!$E$15)/1000</f>
        <v>0</v>
      </c>
      <c r="P127" s="924"/>
      <c r="Q127" s="915">
        <f>IFERROR(+O127/'סיכום מצבת ופליטות- אוטומטי'!$B$41,"")</f>
        <v>0</v>
      </c>
      <c r="R127" s="916"/>
      <c r="S127" s="913"/>
      <c r="T127" s="914"/>
      <c r="U127" s="671"/>
      <c r="V127" s="25"/>
      <c r="W127" s="25">
        <f t="shared" si="22"/>
        <v>0</v>
      </c>
      <c r="X127" s="25">
        <f t="shared" si="23"/>
        <v>0</v>
      </c>
      <c r="Y127" s="25">
        <f t="shared" si="24"/>
        <v>0</v>
      </c>
      <c r="Z127" s="25"/>
      <c r="AA127" s="25"/>
      <c r="AB127" s="25"/>
      <c r="AC127" s="25"/>
      <c r="AD127" s="25"/>
      <c r="AE127" s="25"/>
      <c r="AF127" s="25"/>
      <c r="AG127" s="25"/>
      <c r="AH127" s="25"/>
    </row>
    <row r="128" spans="1:34" s="24" customFormat="1" ht="24" customHeight="1" thickBot="1" x14ac:dyDescent="0.4">
      <c r="A128" s="679" t="s">
        <v>7</v>
      </c>
      <c r="B128" s="694" t="s">
        <v>296</v>
      </c>
      <c r="C128" s="680"/>
      <c r="D128" s="680"/>
      <c r="E128" s="681"/>
      <c r="F128" s="681"/>
      <c r="G128" s="681"/>
      <c r="H128" s="681"/>
      <c r="I128" s="681"/>
      <c r="J128" s="681"/>
      <c r="K128" s="681"/>
      <c r="L128" s="681"/>
      <c r="M128" s="681"/>
      <c r="N128" s="681"/>
      <c r="O128" s="681"/>
      <c r="P128" s="681"/>
      <c r="Q128" s="681"/>
      <c r="R128" s="681"/>
      <c r="S128" s="681"/>
      <c r="T128" s="681"/>
      <c r="U128" s="681"/>
      <c r="V128" s="25"/>
      <c r="W128" s="25">
        <f t="shared" si="22"/>
        <v>0</v>
      </c>
      <c r="X128" s="25">
        <f t="shared" si="23"/>
        <v>0</v>
      </c>
      <c r="Y128" s="25">
        <f t="shared" si="24"/>
        <v>0</v>
      </c>
      <c r="Z128" s="25"/>
      <c r="AA128" s="25"/>
      <c r="AB128" s="25"/>
      <c r="AC128" s="25"/>
      <c r="AD128" s="25"/>
      <c r="AE128" s="25"/>
      <c r="AF128" s="25"/>
      <c r="AG128" s="25"/>
      <c r="AH128" s="25"/>
    </row>
    <row r="129" spans="1:34" s="24" customFormat="1" ht="24" hidden="1" customHeight="1" thickTop="1" thickBot="1" x14ac:dyDescent="0.6">
      <c r="A129" s="682" t="s">
        <v>82</v>
      </c>
      <c r="B129" s="683"/>
      <c r="C129" s="925"/>
      <c r="D129" s="926"/>
      <c r="E129" s="927"/>
      <c r="F129" s="928"/>
      <c r="G129" s="927"/>
      <c r="H129" s="928"/>
      <c r="I129" s="929">
        <f>+I123</f>
        <v>2.2779326000000002</v>
      </c>
      <c r="J129" s="930"/>
      <c r="K129" s="931">
        <f t="shared" ref="K129:K133" si="34">+K123</f>
        <v>1.2E-4</v>
      </c>
      <c r="L129" s="932"/>
      <c r="M129" s="931">
        <f t="shared" ref="M129:M133" si="35">+M123</f>
        <v>1.9000000000000001E-4</v>
      </c>
      <c r="N129" s="932"/>
      <c r="O129" s="933">
        <f>+E129*(I129+K129*[1]GWP!$E$16+'צריכת דלק של כלי רכב'!M129*[1]GWP!$E$17)/1000</f>
        <v>0</v>
      </c>
      <c r="P129" s="934"/>
      <c r="Q129" s="935">
        <f>IFERROR(+O129/[1]סיכום!$C$34,"")</f>
        <v>0</v>
      </c>
      <c r="R129" s="936"/>
      <c r="S129" s="937"/>
      <c r="T129" s="938"/>
      <c r="U129" s="684"/>
      <c r="V129" s="25"/>
      <c r="W129" s="25">
        <f t="shared" si="22"/>
        <v>0</v>
      </c>
      <c r="X129" s="25">
        <f t="shared" si="23"/>
        <v>0</v>
      </c>
      <c r="Y129" s="25">
        <f t="shared" si="24"/>
        <v>0</v>
      </c>
      <c r="Z129" s="25"/>
      <c r="AA129" s="25"/>
      <c r="AB129" s="25"/>
      <c r="AC129" s="25"/>
      <c r="AD129" s="25"/>
      <c r="AE129" s="25"/>
      <c r="AF129" s="25"/>
      <c r="AG129" s="25"/>
      <c r="AH129" s="25"/>
    </row>
    <row r="130" spans="1:34" s="24" customFormat="1" ht="24" customHeight="1" thickBot="1" x14ac:dyDescent="0.4">
      <c r="A130" s="682" t="s">
        <v>97</v>
      </c>
      <c r="B130" s="691">
        <f>COUNTIFS('דיווח פרטני'!$C:$C,'צריכת דלק של כלי רכב'!$A$104,'דיווח פרטני'!$D:$D,'צריכת דלק של כלי רכב'!A130,'דיווח פרטני'!$F:$F,'צריכת דלק של כלי רכב'!$B$128)</f>
        <v>0</v>
      </c>
      <c r="C130" s="917">
        <f>SUMIFS('דיווח פרטני'!$J:$J,'דיווח פרטני'!$C:$C,'צריכת דלק של כלי רכב'!$A$128,'דיווח פרטני'!D:D,'צריכת דלק של כלי רכב'!A130,'דיווח פרטני'!F:F,'צריכת דלק של כלי רכב'!$B$128)</f>
        <v>0</v>
      </c>
      <c r="D130" s="918"/>
      <c r="E130" s="913"/>
      <c r="F130" s="914"/>
      <c r="G130" s="913"/>
      <c r="H130" s="914"/>
      <c r="I130" s="919">
        <f t="shared" ref="I130:I133" si="36">+I124</f>
        <v>2.6997520000000002</v>
      </c>
      <c r="J130" s="920"/>
      <c r="K130" s="921">
        <f t="shared" si="34"/>
        <v>1.3999999999999999E-4</v>
      </c>
      <c r="L130" s="922"/>
      <c r="M130" s="921">
        <f t="shared" si="35"/>
        <v>1.3999999999999999E-4</v>
      </c>
      <c r="N130" s="922"/>
      <c r="O130" s="923">
        <f>+E130*(I130+K130*GWP!$E$14+'צריכת דלק של כלי רכב'!M130*GWP!$E$15)/1000</f>
        <v>0</v>
      </c>
      <c r="P130" s="924"/>
      <c r="Q130" s="915">
        <f>IFERROR(+O130/'סיכום מצבת ופליטות- אוטומטי'!$B$41,"")</f>
        <v>0</v>
      </c>
      <c r="R130" s="916"/>
      <c r="S130" s="913"/>
      <c r="T130" s="914"/>
      <c r="U130" s="671"/>
      <c r="V130" s="25"/>
      <c r="W130" s="25">
        <f t="shared" si="22"/>
        <v>0</v>
      </c>
      <c r="X130" s="25">
        <f t="shared" si="23"/>
        <v>0</v>
      </c>
      <c r="Y130" s="25">
        <f t="shared" si="24"/>
        <v>0</v>
      </c>
      <c r="Z130" s="25"/>
      <c r="AA130" s="25"/>
      <c r="AB130" s="25"/>
      <c r="AC130" s="25"/>
      <c r="AD130" s="25"/>
      <c r="AE130" s="25"/>
      <c r="AF130" s="25"/>
      <c r="AG130" s="25"/>
      <c r="AH130" s="25"/>
    </row>
    <row r="131" spans="1:34" s="24" customFormat="1" ht="82" customHeight="1" thickBot="1" x14ac:dyDescent="0.4">
      <c r="A131" s="682" t="s">
        <v>226</v>
      </c>
      <c r="B131" s="691">
        <f>COUNTIFS('דיווח פרטני'!$C:$C,'צריכת דלק של כלי רכב'!$A$104,'דיווח פרטני'!$D:$D,'צריכת דלק של כלי רכב'!A131,'דיווח פרטני'!$F:$F,'צריכת דלק של כלי רכב'!$B$128)</f>
        <v>0</v>
      </c>
      <c r="C131" s="917">
        <f>SUMIFS('דיווח פרטני'!$J:$J,'דיווח פרטני'!$C:$C,'צריכת דלק של כלי רכב'!$A$128,'דיווח פרטני'!D:D,'צריכת דלק של כלי רכב'!A131,'דיווח פרטני'!F:F,'צריכת דלק של כלי רכב'!$B$128)</f>
        <v>0</v>
      </c>
      <c r="D131" s="918"/>
      <c r="E131" s="913"/>
      <c r="F131" s="914"/>
      <c r="G131" s="913"/>
      <c r="H131" s="914"/>
      <c r="I131" s="919">
        <f t="shared" si="36"/>
        <v>2.6576</v>
      </c>
      <c r="J131" s="920"/>
      <c r="K131" s="921">
        <f t="shared" si="34"/>
        <v>9.0000000000000006E-5</v>
      </c>
      <c r="L131" s="922"/>
      <c r="M131" s="921">
        <f t="shared" si="35"/>
        <v>9.0000000000000006E-5</v>
      </c>
      <c r="N131" s="922"/>
      <c r="O131" s="923">
        <f>+E131*(I131+K131*GWP!$E$14+'צריכת דלק של כלי רכב'!M131*GWP!$E$15)/1000</f>
        <v>0</v>
      </c>
      <c r="P131" s="924"/>
      <c r="Q131" s="915">
        <f>IFERROR(+O131/'סיכום מצבת ופליטות- אוטומטי'!$B$41,"")</f>
        <v>0</v>
      </c>
      <c r="R131" s="916"/>
      <c r="S131" s="913"/>
      <c r="T131" s="914"/>
      <c r="U131" s="671"/>
      <c r="V131" s="25"/>
      <c r="W131" s="25">
        <f t="shared" si="22"/>
        <v>0</v>
      </c>
      <c r="X131" s="25">
        <f t="shared" si="23"/>
        <v>0</v>
      </c>
      <c r="Y131" s="25">
        <f t="shared" si="24"/>
        <v>0</v>
      </c>
      <c r="Z131" s="25"/>
      <c r="AA131" s="25"/>
      <c r="AB131" s="25"/>
      <c r="AC131" s="25"/>
      <c r="AD131" s="25"/>
      <c r="AE131" s="25"/>
      <c r="AF131" s="25"/>
      <c r="AG131" s="25"/>
      <c r="AH131" s="25"/>
    </row>
    <row r="132" spans="1:34" s="24" customFormat="1" ht="49.5" customHeight="1" thickBot="1" x14ac:dyDescent="0.4">
      <c r="A132" s="685" t="s">
        <v>532</v>
      </c>
      <c r="B132" s="691">
        <f>COUNTIFS('דיווח פרטני'!$C:$C,'צריכת דלק של כלי רכב'!$A$104,'דיווח פרטני'!$D:$D,'צריכת דלק של כלי רכב'!A132,'דיווח פרטני'!$F:$F,'צריכת דלק של כלי רכב'!$B$128)</f>
        <v>0</v>
      </c>
      <c r="C132" s="917">
        <f>SUMIFS('דיווח פרטני'!$J:$J,'דיווח פרטני'!$C:$C,'צריכת דלק של כלי רכב'!$A$128,'דיווח פרטני'!D:D,'צריכת דלק של כלי רכב'!A132,'דיווח פרטני'!F:F,'צריכת דלק של כלי רכב'!$B$128)</f>
        <v>0</v>
      </c>
      <c r="D132" s="918"/>
      <c r="E132" s="913"/>
      <c r="F132" s="914"/>
      <c r="G132" s="913"/>
      <c r="H132" s="914"/>
      <c r="I132" s="919">
        <f t="shared" si="36"/>
        <v>2.6928000000000001</v>
      </c>
      <c r="J132" s="920"/>
      <c r="K132" s="921">
        <f t="shared" si="34"/>
        <v>4.4159999999999998E-3</v>
      </c>
      <c r="L132" s="922"/>
      <c r="M132" s="921">
        <f t="shared" si="35"/>
        <v>1.44E-4</v>
      </c>
      <c r="N132" s="922"/>
      <c r="O132" s="923">
        <f>+E132*(I132+K132*GWP!$E$14+'צריכת דלק של כלי רכב'!M132*GWP!$E$15)/1000</f>
        <v>0</v>
      </c>
      <c r="P132" s="924"/>
      <c r="Q132" s="915">
        <f>IFERROR(+O132/'סיכום מצבת ופליטות- אוטומטי'!$B$41,"")</f>
        <v>0</v>
      </c>
      <c r="R132" s="916"/>
      <c r="S132" s="913"/>
      <c r="T132" s="914"/>
      <c r="U132" s="671"/>
      <c r="V132" s="25"/>
      <c r="W132" s="25">
        <f t="shared" si="22"/>
        <v>0</v>
      </c>
      <c r="X132" s="25">
        <f t="shared" si="23"/>
        <v>0</v>
      </c>
      <c r="Y132" s="25">
        <f t="shared" si="24"/>
        <v>0</v>
      </c>
      <c r="Z132" s="25"/>
      <c r="AA132" s="25"/>
      <c r="AB132" s="25"/>
      <c r="AC132" s="25"/>
      <c r="AD132" s="25"/>
      <c r="AE132" s="25"/>
      <c r="AF132" s="25"/>
      <c r="AG132" s="25"/>
      <c r="AH132" s="25"/>
    </row>
    <row r="133" spans="1:34" s="24" customFormat="1" ht="24" customHeight="1" thickBot="1" x14ac:dyDescent="0.4">
      <c r="A133" s="682" t="s">
        <v>227</v>
      </c>
      <c r="B133" s="691">
        <f>COUNTIFS('דיווח פרטני'!$C:$C,'צריכת דלק של כלי רכב'!$A$104,'דיווח פרטני'!$D:$D,'צריכת דלק של כלי רכב'!A133,'דיווח פרטני'!$F:$F,'צריכת דלק של כלי רכב'!$B$128)</f>
        <v>0</v>
      </c>
      <c r="C133" s="917">
        <f>SUMIFS('דיווח פרטני'!$J:$J,'דיווח פרטני'!$C:$C,'צריכת דלק של כלי רכב'!$A$128,'דיווח פרטני'!D:D,'צריכת דלק של כלי רכב'!A133,'דיווח פרטני'!F:F,'צריכת דלק של כלי רכב'!$B$128)</f>
        <v>0</v>
      </c>
      <c r="D133" s="918"/>
      <c r="E133" s="913"/>
      <c r="F133" s="914"/>
      <c r="G133" s="913"/>
      <c r="H133" s="914"/>
      <c r="I133" s="919">
        <f t="shared" si="36"/>
        <v>1.3999262808698858</v>
      </c>
      <c r="J133" s="920"/>
      <c r="K133" s="921">
        <f t="shared" si="34"/>
        <v>6.4000000000000005E-4</v>
      </c>
      <c r="L133" s="922"/>
      <c r="M133" s="921">
        <f t="shared" si="35"/>
        <v>6.9999999999999994E-5</v>
      </c>
      <c r="N133" s="922"/>
      <c r="O133" s="923">
        <f>+E133*(I133+K133*GWP!$E$14+'צריכת דלק של כלי רכב'!M133*GWP!$E$15)/1000</f>
        <v>0</v>
      </c>
      <c r="P133" s="924"/>
      <c r="Q133" s="915">
        <f>IFERROR(+O133/'סיכום מצבת ופליטות- אוטומטי'!$B$41,"")</f>
        <v>0</v>
      </c>
      <c r="R133" s="916"/>
      <c r="S133" s="913"/>
      <c r="T133" s="914"/>
      <c r="U133" s="671"/>
      <c r="V133" s="25"/>
      <c r="W133" s="25">
        <f t="shared" si="22"/>
        <v>0</v>
      </c>
      <c r="X133" s="25">
        <f t="shared" si="23"/>
        <v>0</v>
      </c>
      <c r="Y133" s="25">
        <f t="shared" si="24"/>
        <v>0</v>
      </c>
      <c r="Z133" s="25"/>
      <c r="AA133" s="25"/>
      <c r="AB133" s="25"/>
      <c r="AC133" s="25"/>
      <c r="AD133" s="25"/>
      <c r="AE133" s="25"/>
      <c r="AF133" s="25"/>
      <c r="AG133" s="25"/>
      <c r="AH133" s="25"/>
    </row>
    <row r="134" spans="1:34" s="24" customFormat="1" ht="24" customHeight="1" thickBot="1" x14ac:dyDescent="0.4">
      <c r="A134" s="679" t="s">
        <v>7</v>
      </c>
      <c r="B134" s="694" t="s">
        <v>297</v>
      </c>
      <c r="C134" s="680"/>
      <c r="D134" s="680"/>
      <c r="E134" s="681"/>
      <c r="F134" s="681"/>
      <c r="G134" s="681"/>
      <c r="H134" s="681"/>
      <c r="I134" s="681"/>
      <c r="J134" s="681"/>
      <c r="K134" s="681"/>
      <c r="L134" s="681"/>
      <c r="M134" s="681"/>
      <c r="N134" s="681"/>
      <c r="O134" s="681"/>
      <c r="P134" s="681"/>
      <c r="Q134" s="681"/>
      <c r="R134" s="681"/>
      <c r="S134" s="681"/>
      <c r="T134" s="681"/>
      <c r="U134" s="681"/>
      <c r="V134" s="25"/>
      <c r="W134" s="25">
        <f t="shared" si="22"/>
        <v>0</v>
      </c>
      <c r="X134" s="25">
        <f t="shared" si="23"/>
        <v>0</v>
      </c>
      <c r="Y134" s="25">
        <f t="shared" si="24"/>
        <v>0</v>
      </c>
      <c r="Z134" s="25"/>
      <c r="AA134" s="25"/>
      <c r="AB134" s="25"/>
      <c r="AC134" s="25"/>
      <c r="AD134" s="25"/>
      <c r="AE134" s="25"/>
      <c r="AF134" s="25"/>
      <c r="AG134" s="25"/>
      <c r="AH134" s="25"/>
    </row>
    <row r="135" spans="1:34" s="24" customFormat="1" ht="24" hidden="1" customHeight="1" thickTop="1" thickBot="1" x14ac:dyDescent="0.6">
      <c r="A135" s="682" t="s">
        <v>82</v>
      </c>
      <c r="B135" s="683"/>
      <c r="C135" s="925"/>
      <c r="D135" s="926"/>
      <c r="E135" s="927"/>
      <c r="F135" s="928"/>
      <c r="G135" s="927"/>
      <c r="H135" s="928"/>
      <c r="I135" s="929">
        <f>+I129</f>
        <v>2.2779326000000002</v>
      </c>
      <c r="J135" s="930"/>
      <c r="K135" s="931">
        <f t="shared" ref="K135:K139" si="37">+K129</f>
        <v>1.2E-4</v>
      </c>
      <c r="L135" s="932"/>
      <c r="M135" s="931">
        <f t="shared" ref="M135:M139" si="38">+M129</f>
        <v>1.9000000000000001E-4</v>
      </c>
      <c r="N135" s="932"/>
      <c r="O135" s="933">
        <f>+E135*(I135+K135*[1]GWP!$E$16+'צריכת דלק של כלי רכב'!M135*[1]GWP!$E$17)/1000</f>
        <v>0</v>
      </c>
      <c r="P135" s="934"/>
      <c r="Q135" s="935">
        <f>IFERROR(+O135/[1]סיכום!$C$34,"")</f>
        <v>0</v>
      </c>
      <c r="R135" s="936"/>
      <c r="S135" s="937"/>
      <c r="T135" s="938"/>
      <c r="U135" s="684"/>
      <c r="V135" s="25"/>
      <c r="W135" s="25">
        <f t="shared" si="22"/>
        <v>0</v>
      </c>
      <c r="X135" s="25">
        <f t="shared" si="23"/>
        <v>0</v>
      </c>
      <c r="Y135" s="25">
        <f t="shared" si="24"/>
        <v>0</v>
      </c>
      <c r="Z135" s="25"/>
      <c r="AA135" s="25"/>
      <c r="AB135" s="25"/>
      <c r="AC135" s="25"/>
      <c r="AD135" s="25"/>
      <c r="AE135" s="25"/>
      <c r="AF135" s="25"/>
      <c r="AG135" s="25"/>
      <c r="AH135" s="25"/>
    </row>
    <row r="136" spans="1:34" s="24" customFormat="1" ht="24" customHeight="1" thickBot="1" x14ac:dyDescent="0.4">
      <c r="A136" s="682" t="s">
        <v>97</v>
      </c>
      <c r="B136" s="691">
        <f>COUNTIFS('דיווח פרטני'!$C:$C,'צריכת דלק של כלי רכב'!$A$104,'דיווח פרטני'!$D:$D,'צריכת דלק של כלי רכב'!A136,'דיווח פרטני'!$F:$F,'צריכת דלק של כלי רכב'!$B$134)</f>
        <v>0</v>
      </c>
      <c r="C136" s="917">
        <f>SUMIFS('דיווח פרטני'!$J:$J,'דיווח פרטני'!$C:$C,'צריכת דלק של כלי רכב'!$A$134,'דיווח פרטני'!D:D,'צריכת דלק של כלי רכב'!A136,'דיווח פרטני'!F:F,'צריכת דלק של כלי רכב'!$B$134)</f>
        <v>0</v>
      </c>
      <c r="D136" s="918"/>
      <c r="E136" s="913"/>
      <c r="F136" s="914"/>
      <c r="G136" s="913"/>
      <c r="H136" s="914"/>
      <c r="I136" s="919">
        <f t="shared" ref="I136:I139" si="39">+I130</f>
        <v>2.6997520000000002</v>
      </c>
      <c r="J136" s="920"/>
      <c r="K136" s="921">
        <f t="shared" si="37"/>
        <v>1.3999999999999999E-4</v>
      </c>
      <c r="L136" s="922"/>
      <c r="M136" s="921">
        <f t="shared" si="38"/>
        <v>1.3999999999999999E-4</v>
      </c>
      <c r="N136" s="922"/>
      <c r="O136" s="923">
        <f>+E136*(I136+K136*GWP!$E$14+'צריכת דלק של כלי רכב'!M136*GWP!$E$15)/1000</f>
        <v>0</v>
      </c>
      <c r="P136" s="924"/>
      <c r="Q136" s="915">
        <f>IFERROR(+O136/'סיכום מצבת ופליטות- אוטומטי'!$B$41,"")</f>
        <v>0</v>
      </c>
      <c r="R136" s="916"/>
      <c r="S136" s="913"/>
      <c r="T136" s="914"/>
      <c r="U136" s="671"/>
      <c r="V136" s="25"/>
      <c r="W136" s="25">
        <f t="shared" si="22"/>
        <v>0</v>
      </c>
      <c r="X136" s="25">
        <f t="shared" si="23"/>
        <v>0</v>
      </c>
      <c r="Y136" s="25">
        <f t="shared" si="24"/>
        <v>0</v>
      </c>
      <c r="Z136" s="25"/>
      <c r="AA136" s="25"/>
      <c r="AB136" s="25"/>
      <c r="AC136" s="25"/>
      <c r="AD136" s="25"/>
      <c r="AE136" s="25"/>
      <c r="AF136" s="25"/>
      <c r="AG136" s="25"/>
      <c r="AH136" s="25"/>
    </row>
    <row r="137" spans="1:34" s="24" customFormat="1" ht="81.650000000000006" customHeight="1" thickBot="1" x14ac:dyDescent="0.4">
      <c r="A137" s="682" t="s">
        <v>226</v>
      </c>
      <c r="B137" s="691">
        <f>COUNTIFS('דיווח פרטני'!$C:$C,'צריכת דלק של כלי רכב'!$A$104,'דיווח פרטני'!$D:$D,'צריכת דלק של כלי רכב'!A137,'דיווח פרטני'!$F:$F,'צריכת דלק של כלי רכב'!$B$134)</f>
        <v>0</v>
      </c>
      <c r="C137" s="917">
        <f>SUMIFS('דיווח פרטני'!$J:$J,'דיווח פרטני'!$C:$C,'צריכת דלק של כלי רכב'!$A$134,'דיווח פרטני'!D:D,'צריכת דלק של כלי רכב'!A137,'דיווח פרטני'!F:F,'צריכת דלק של כלי רכב'!$B$134)</f>
        <v>0</v>
      </c>
      <c r="D137" s="918"/>
      <c r="E137" s="913"/>
      <c r="F137" s="914"/>
      <c r="G137" s="913"/>
      <c r="H137" s="914"/>
      <c r="I137" s="919">
        <f t="shared" si="39"/>
        <v>2.6576</v>
      </c>
      <c r="J137" s="920"/>
      <c r="K137" s="921">
        <f t="shared" si="37"/>
        <v>9.0000000000000006E-5</v>
      </c>
      <c r="L137" s="922"/>
      <c r="M137" s="921">
        <f t="shared" si="38"/>
        <v>9.0000000000000006E-5</v>
      </c>
      <c r="N137" s="922"/>
      <c r="O137" s="923">
        <f>+E137*(I137+K137*GWP!$E$14+'צריכת דלק של כלי רכב'!M137*GWP!$E$15)/1000</f>
        <v>0</v>
      </c>
      <c r="P137" s="924"/>
      <c r="Q137" s="915">
        <f>IFERROR(+O137/'סיכום מצבת ופליטות- אוטומטי'!$B$41,"")</f>
        <v>0</v>
      </c>
      <c r="R137" s="916"/>
      <c r="S137" s="913"/>
      <c r="T137" s="914"/>
      <c r="U137" s="671"/>
      <c r="V137" s="25"/>
      <c r="W137" s="25">
        <f t="shared" si="22"/>
        <v>0</v>
      </c>
      <c r="X137" s="25">
        <f t="shared" si="23"/>
        <v>0</v>
      </c>
      <c r="Y137" s="25">
        <f t="shared" si="24"/>
        <v>0</v>
      </c>
      <c r="Z137" s="25"/>
      <c r="AA137" s="25"/>
      <c r="AB137" s="25"/>
      <c r="AC137" s="25"/>
      <c r="AD137" s="25"/>
      <c r="AE137" s="25"/>
      <c r="AF137" s="25"/>
      <c r="AG137" s="25"/>
      <c r="AH137" s="25"/>
    </row>
    <row r="138" spans="1:34" s="24" customFormat="1" ht="52" customHeight="1" thickBot="1" x14ac:dyDescent="0.4">
      <c r="A138" s="685" t="s">
        <v>532</v>
      </c>
      <c r="B138" s="691">
        <f>COUNTIFS('דיווח פרטני'!$C:$C,'צריכת דלק של כלי רכב'!$A$104,'דיווח פרטני'!$D:$D,'צריכת דלק של כלי רכב'!A138,'דיווח פרטני'!$F:$F,'צריכת דלק של כלי רכב'!$B$134)</f>
        <v>0</v>
      </c>
      <c r="C138" s="917">
        <f>SUMIFS('דיווח פרטני'!$J:$J,'דיווח פרטני'!$C:$C,'צריכת דלק של כלי רכב'!$A$134,'דיווח פרטני'!D:D,'צריכת דלק של כלי רכב'!A138,'דיווח פרטני'!F:F,'צריכת דלק של כלי רכב'!$B$134)</f>
        <v>0</v>
      </c>
      <c r="D138" s="918"/>
      <c r="E138" s="913"/>
      <c r="F138" s="914"/>
      <c r="G138" s="913"/>
      <c r="H138" s="914"/>
      <c r="I138" s="919">
        <f t="shared" si="39"/>
        <v>2.6928000000000001</v>
      </c>
      <c r="J138" s="920"/>
      <c r="K138" s="921">
        <f t="shared" si="37"/>
        <v>4.4159999999999998E-3</v>
      </c>
      <c r="L138" s="922"/>
      <c r="M138" s="921">
        <f t="shared" si="38"/>
        <v>1.44E-4</v>
      </c>
      <c r="N138" s="922"/>
      <c r="O138" s="923">
        <f>+E138*(I138+K138*GWP!$E$14+'צריכת דלק של כלי רכב'!M138*GWP!$E$15)/1000</f>
        <v>0</v>
      </c>
      <c r="P138" s="924"/>
      <c r="Q138" s="915">
        <f>IFERROR(+O138/'סיכום מצבת ופליטות- אוטומטי'!$B$41,"")</f>
        <v>0</v>
      </c>
      <c r="R138" s="916"/>
      <c r="S138" s="913"/>
      <c r="T138" s="914"/>
      <c r="U138" s="671"/>
      <c r="V138" s="25"/>
      <c r="W138" s="25">
        <f t="shared" si="22"/>
        <v>0</v>
      </c>
      <c r="X138" s="25">
        <f t="shared" si="23"/>
        <v>0</v>
      </c>
      <c r="Y138" s="25">
        <f t="shared" si="24"/>
        <v>0</v>
      </c>
      <c r="Z138" s="25"/>
      <c r="AA138" s="25"/>
      <c r="AB138" s="25"/>
      <c r="AC138" s="25"/>
      <c r="AD138" s="25"/>
      <c r="AE138" s="25"/>
      <c r="AF138" s="25"/>
      <c r="AG138" s="25"/>
      <c r="AH138" s="25"/>
    </row>
    <row r="139" spans="1:34" s="24" customFormat="1" ht="24" customHeight="1" thickBot="1" x14ac:dyDescent="0.4">
      <c r="A139" s="682" t="s">
        <v>227</v>
      </c>
      <c r="B139" s="691">
        <f>COUNTIFS('דיווח פרטני'!$C:$C,'צריכת דלק של כלי רכב'!$A$104,'דיווח פרטני'!$D:$D,'צריכת דלק של כלי רכב'!A139,'דיווח פרטני'!$F:$F,'צריכת דלק של כלי רכב'!$B$134)</f>
        <v>0</v>
      </c>
      <c r="C139" s="917">
        <f>SUMIFS('דיווח פרטני'!$J:$J,'דיווח פרטני'!$C:$C,'צריכת דלק של כלי רכב'!$A$134,'דיווח פרטני'!D:D,'צריכת דלק של כלי רכב'!A139,'דיווח פרטני'!F:F,'צריכת דלק של כלי רכב'!$B$134)</f>
        <v>0</v>
      </c>
      <c r="D139" s="918"/>
      <c r="E139" s="913"/>
      <c r="F139" s="914"/>
      <c r="G139" s="913"/>
      <c r="H139" s="914"/>
      <c r="I139" s="919">
        <f t="shared" si="39"/>
        <v>1.3999262808698858</v>
      </c>
      <c r="J139" s="920"/>
      <c r="K139" s="921">
        <f t="shared" si="37"/>
        <v>6.4000000000000005E-4</v>
      </c>
      <c r="L139" s="922"/>
      <c r="M139" s="921">
        <f t="shared" si="38"/>
        <v>6.9999999999999994E-5</v>
      </c>
      <c r="N139" s="922"/>
      <c r="O139" s="923">
        <f>+E139*(I139+K139*GWP!$E$14+'צריכת דלק של כלי רכב'!M139*GWP!$E$15)/1000</f>
        <v>0</v>
      </c>
      <c r="P139" s="924"/>
      <c r="Q139" s="915">
        <f>IFERROR(+O139/'סיכום מצבת ופליטות- אוטומטי'!$B$41,"")</f>
        <v>0</v>
      </c>
      <c r="R139" s="916"/>
      <c r="S139" s="913"/>
      <c r="T139" s="914"/>
      <c r="U139" s="671"/>
      <c r="V139" s="25"/>
      <c r="W139" s="25">
        <f t="shared" si="22"/>
        <v>0</v>
      </c>
      <c r="X139" s="25">
        <f t="shared" si="23"/>
        <v>0</v>
      </c>
      <c r="Y139" s="25">
        <f t="shared" si="24"/>
        <v>0</v>
      </c>
      <c r="Z139" s="25"/>
      <c r="AA139" s="25"/>
      <c r="AB139" s="25"/>
      <c r="AC139" s="25"/>
      <c r="AD139" s="25"/>
      <c r="AE139" s="25"/>
      <c r="AF139" s="25"/>
      <c r="AG139" s="25"/>
      <c r="AH139" s="25"/>
    </row>
    <row r="140" spans="1:34" s="24" customFormat="1" ht="24" customHeight="1" thickBot="1" x14ac:dyDescent="0.4">
      <c r="A140" s="679" t="s">
        <v>7</v>
      </c>
      <c r="B140" s="695" t="s">
        <v>298</v>
      </c>
      <c r="C140" s="680"/>
      <c r="D140" s="696"/>
      <c r="E140" s="697"/>
      <c r="F140" s="697"/>
      <c r="G140" s="697"/>
      <c r="H140" s="697"/>
      <c r="I140" s="697"/>
      <c r="J140" s="697"/>
      <c r="K140" s="697"/>
      <c r="L140" s="697"/>
      <c r="M140" s="697"/>
      <c r="N140" s="697"/>
      <c r="O140" s="697"/>
      <c r="P140" s="697"/>
      <c r="Q140" s="697"/>
      <c r="R140" s="697"/>
      <c r="S140" s="697"/>
      <c r="T140" s="697"/>
      <c r="U140" s="697"/>
      <c r="V140" s="25"/>
      <c r="W140" s="25">
        <f t="shared" si="22"/>
        <v>0</v>
      </c>
      <c r="X140" s="25">
        <f t="shared" si="23"/>
        <v>0</v>
      </c>
      <c r="Y140" s="25">
        <f t="shared" si="24"/>
        <v>0</v>
      </c>
      <c r="Z140" s="25"/>
      <c r="AA140" s="25"/>
      <c r="AB140" s="25"/>
      <c r="AC140" s="25"/>
      <c r="AD140" s="25"/>
      <c r="AE140" s="25"/>
      <c r="AF140" s="25"/>
      <c r="AG140" s="25"/>
      <c r="AH140" s="25"/>
    </row>
    <row r="141" spans="1:34" s="24" customFormat="1" ht="24" hidden="1" customHeight="1" thickTop="1" thickBot="1" x14ac:dyDescent="0.6">
      <c r="A141" s="682" t="s">
        <v>82</v>
      </c>
      <c r="B141" s="683"/>
      <c r="C141" s="925"/>
      <c r="D141" s="926"/>
      <c r="E141" s="927"/>
      <c r="F141" s="928"/>
      <c r="G141" s="927"/>
      <c r="H141" s="928"/>
      <c r="I141" s="929">
        <f>+I135</f>
        <v>2.2779326000000002</v>
      </c>
      <c r="J141" s="930"/>
      <c r="K141" s="931">
        <f t="shared" ref="K141:K145" si="40">+K135</f>
        <v>1.2E-4</v>
      </c>
      <c r="L141" s="932"/>
      <c r="M141" s="931">
        <f t="shared" ref="M141:M145" si="41">+M135</f>
        <v>1.9000000000000001E-4</v>
      </c>
      <c r="N141" s="932"/>
      <c r="O141" s="933">
        <f>+E141*(I141+K141*[1]GWP!$E$16+'צריכת דלק של כלי רכב'!M141*[1]GWP!$E$17)/1000</f>
        <v>0</v>
      </c>
      <c r="P141" s="934"/>
      <c r="Q141" s="935">
        <f>IFERROR(+O141/[1]סיכום!$C$34,"")</f>
        <v>0</v>
      </c>
      <c r="R141" s="936"/>
      <c r="S141" s="937"/>
      <c r="T141" s="938"/>
      <c r="U141" s="684"/>
      <c r="V141" s="25"/>
      <c r="W141" s="25">
        <f t="shared" si="22"/>
        <v>0</v>
      </c>
      <c r="X141" s="25">
        <f t="shared" si="23"/>
        <v>0</v>
      </c>
      <c r="Y141" s="25">
        <f t="shared" si="24"/>
        <v>0</v>
      </c>
      <c r="Z141" s="25"/>
      <c r="AA141" s="25"/>
      <c r="AB141" s="25"/>
      <c r="AC141" s="25"/>
      <c r="AD141" s="25"/>
      <c r="AE141" s="25"/>
      <c r="AF141" s="25"/>
      <c r="AG141" s="25"/>
      <c r="AH141" s="25"/>
    </row>
    <row r="142" spans="1:34" s="24" customFormat="1" ht="24" customHeight="1" thickBot="1" x14ac:dyDescent="0.4">
      <c r="A142" s="682" t="s">
        <v>97</v>
      </c>
      <c r="B142" s="691">
        <f>COUNTIFS('דיווח פרטני'!$C:$C,'צריכת דלק של כלי רכב'!$A$104,'דיווח פרטני'!$D:$D,'צריכת דלק של כלי רכב'!A142,'דיווח פרטני'!$F:$F,'צריכת דלק של כלי רכב'!$B$140)</f>
        <v>0</v>
      </c>
      <c r="C142" s="917">
        <f>SUMIFS('דיווח פרטני'!$J:$J,'דיווח פרטני'!$C:$C,'צריכת דלק של כלי רכב'!$A$140,'דיווח פרטני'!D:D,'צריכת דלק של כלי רכב'!A142,'דיווח פרטני'!F:F,'צריכת דלק של כלי רכב'!$B$140)</f>
        <v>0</v>
      </c>
      <c r="D142" s="918"/>
      <c r="E142" s="913"/>
      <c r="F142" s="914"/>
      <c r="G142" s="913"/>
      <c r="H142" s="914"/>
      <c r="I142" s="919">
        <f t="shared" ref="I142:I145" si="42">+I136</f>
        <v>2.6997520000000002</v>
      </c>
      <c r="J142" s="920"/>
      <c r="K142" s="921">
        <f t="shared" si="40"/>
        <v>1.3999999999999999E-4</v>
      </c>
      <c r="L142" s="922"/>
      <c r="M142" s="921">
        <f t="shared" si="41"/>
        <v>1.3999999999999999E-4</v>
      </c>
      <c r="N142" s="922"/>
      <c r="O142" s="923">
        <f>+E142*(I142+K142*GWP!$E$14+'צריכת דלק של כלי רכב'!M142*GWP!$E$15)/1000</f>
        <v>0</v>
      </c>
      <c r="P142" s="924"/>
      <c r="Q142" s="915">
        <f>IFERROR(+O142/'סיכום מצבת ופליטות- אוטומטי'!$B$41,"")</f>
        <v>0</v>
      </c>
      <c r="R142" s="916"/>
      <c r="S142" s="913"/>
      <c r="T142" s="914"/>
      <c r="U142" s="671"/>
      <c r="V142" s="25"/>
      <c r="W142" s="25">
        <f t="shared" si="22"/>
        <v>0</v>
      </c>
      <c r="X142" s="25">
        <f t="shared" si="23"/>
        <v>0</v>
      </c>
      <c r="Y142" s="25">
        <f t="shared" si="24"/>
        <v>0</v>
      </c>
      <c r="Z142" s="25"/>
      <c r="AA142" s="25"/>
      <c r="AB142" s="25"/>
      <c r="AC142" s="25"/>
      <c r="AD142" s="25"/>
      <c r="AE142" s="25"/>
      <c r="AF142" s="25"/>
      <c r="AG142" s="25"/>
      <c r="AH142" s="25"/>
    </row>
    <row r="143" spans="1:34" s="24" customFormat="1" ht="63.65" customHeight="1" thickBot="1" x14ac:dyDescent="0.4">
      <c r="A143" s="682" t="s">
        <v>226</v>
      </c>
      <c r="B143" s="691">
        <f>COUNTIFS('דיווח פרטני'!$C:$C,'צריכת דלק של כלי רכב'!$A$104,'דיווח פרטני'!$D:$D,'צריכת דלק של כלי רכב'!A143,'דיווח פרטני'!$F:$F,'צריכת דלק של כלי רכב'!$B$140)</f>
        <v>0</v>
      </c>
      <c r="C143" s="917">
        <f>SUMIFS('דיווח פרטני'!$J:$J,'דיווח פרטני'!$C:$C,'צריכת דלק של כלי רכב'!$A$140,'דיווח פרטני'!D:D,'צריכת דלק של כלי רכב'!A143,'דיווח פרטני'!F:F,'צריכת דלק של כלי רכב'!$B$140)</f>
        <v>0</v>
      </c>
      <c r="D143" s="918"/>
      <c r="E143" s="913"/>
      <c r="F143" s="914"/>
      <c r="G143" s="913"/>
      <c r="H143" s="914"/>
      <c r="I143" s="919">
        <f t="shared" si="42"/>
        <v>2.6576</v>
      </c>
      <c r="J143" s="920"/>
      <c r="K143" s="921">
        <f t="shared" si="40"/>
        <v>9.0000000000000006E-5</v>
      </c>
      <c r="L143" s="922"/>
      <c r="M143" s="921">
        <f t="shared" si="41"/>
        <v>9.0000000000000006E-5</v>
      </c>
      <c r="N143" s="922"/>
      <c r="O143" s="923">
        <f>+E143*(I143+K143*GWP!$E$14+'צריכת דלק של כלי רכב'!M143*GWP!$E$15)/1000</f>
        <v>0</v>
      </c>
      <c r="P143" s="924"/>
      <c r="Q143" s="915">
        <f>IFERROR(+O143/'סיכום מצבת ופליטות- אוטומטי'!$B$41,"")</f>
        <v>0</v>
      </c>
      <c r="R143" s="916"/>
      <c r="S143" s="913"/>
      <c r="T143" s="914"/>
      <c r="U143" s="671"/>
      <c r="V143" s="25"/>
      <c r="W143" s="25">
        <f t="shared" si="22"/>
        <v>0</v>
      </c>
      <c r="X143" s="25">
        <f t="shared" si="23"/>
        <v>0</v>
      </c>
      <c r="Y143" s="25">
        <f t="shared" si="24"/>
        <v>0</v>
      </c>
      <c r="Z143" s="25"/>
      <c r="AA143" s="25"/>
      <c r="AB143" s="25"/>
      <c r="AC143" s="25"/>
      <c r="AD143" s="25"/>
      <c r="AE143" s="25"/>
      <c r="AF143" s="25"/>
      <c r="AG143" s="25"/>
      <c r="AH143" s="25"/>
    </row>
    <row r="144" spans="1:34" s="24" customFormat="1" ht="46" customHeight="1" thickBot="1" x14ac:dyDescent="0.4">
      <c r="A144" s="685" t="s">
        <v>532</v>
      </c>
      <c r="B144" s="691">
        <f>COUNTIFS('דיווח פרטני'!$C:$C,'צריכת דלק של כלי רכב'!$A$104,'דיווח פרטני'!$D:$D,'צריכת דלק של כלי רכב'!A144,'דיווח פרטני'!$F:$F,'צריכת דלק של כלי רכב'!$B$140)</f>
        <v>0</v>
      </c>
      <c r="C144" s="917">
        <f>SUMIFS('דיווח פרטני'!$J:$J,'דיווח פרטני'!$C:$C,'צריכת דלק של כלי רכב'!$A$140,'דיווח פרטני'!D:D,'צריכת דלק של כלי רכב'!A144,'דיווח פרטני'!F:F,'צריכת דלק של כלי רכב'!$B$140)</f>
        <v>0</v>
      </c>
      <c r="D144" s="918"/>
      <c r="E144" s="913"/>
      <c r="F144" s="914"/>
      <c r="G144" s="913"/>
      <c r="H144" s="914"/>
      <c r="I144" s="919">
        <f t="shared" si="42"/>
        <v>2.6928000000000001</v>
      </c>
      <c r="J144" s="920"/>
      <c r="K144" s="921">
        <f t="shared" si="40"/>
        <v>4.4159999999999998E-3</v>
      </c>
      <c r="L144" s="922"/>
      <c r="M144" s="921">
        <f t="shared" si="41"/>
        <v>1.44E-4</v>
      </c>
      <c r="N144" s="922"/>
      <c r="O144" s="923">
        <f>+E144*(I144+K144*GWP!$E$14+'צריכת דלק של כלי רכב'!M144*GWP!$E$15)/1000</f>
        <v>0</v>
      </c>
      <c r="P144" s="924"/>
      <c r="Q144" s="915">
        <f>IFERROR(+O144/'סיכום מצבת ופליטות- אוטומטי'!$B$41,"")</f>
        <v>0</v>
      </c>
      <c r="R144" s="916"/>
      <c r="S144" s="913"/>
      <c r="T144" s="914"/>
      <c r="U144" s="671"/>
      <c r="V144" s="25"/>
      <c r="W144" s="25">
        <f t="shared" si="22"/>
        <v>0</v>
      </c>
      <c r="X144" s="25">
        <f t="shared" si="23"/>
        <v>0</v>
      </c>
      <c r="Y144" s="25">
        <f t="shared" si="24"/>
        <v>0</v>
      </c>
      <c r="Z144" s="25"/>
      <c r="AA144" s="25"/>
      <c r="AB144" s="25"/>
      <c r="AC144" s="25"/>
      <c r="AD144" s="25"/>
      <c r="AE144" s="25"/>
      <c r="AF144" s="25"/>
      <c r="AG144" s="25"/>
      <c r="AH144" s="25"/>
    </row>
    <row r="145" spans="1:34" s="24" customFormat="1" ht="24" customHeight="1" thickBot="1" x14ac:dyDescent="0.4">
      <c r="A145" s="682" t="s">
        <v>227</v>
      </c>
      <c r="B145" s="691">
        <f>COUNTIFS('דיווח פרטני'!$C:$C,'צריכת דלק של כלי רכב'!$A$104,'דיווח פרטני'!$D:$D,'צריכת דלק של כלי רכב'!A145,'דיווח פרטני'!$F:$F,'צריכת דלק של כלי רכב'!$B$140)</f>
        <v>0</v>
      </c>
      <c r="C145" s="917">
        <f>SUMIFS('דיווח פרטני'!$J:$J,'דיווח פרטני'!$C:$C,'צריכת דלק של כלי רכב'!$A$140,'דיווח פרטני'!D:D,'צריכת דלק של כלי רכב'!A145,'דיווח פרטני'!F:F,'צריכת דלק של כלי רכב'!$B$140)</f>
        <v>0</v>
      </c>
      <c r="D145" s="918"/>
      <c r="E145" s="913"/>
      <c r="F145" s="914"/>
      <c r="G145" s="913"/>
      <c r="H145" s="914"/>
      <c r="I145" s="919">
        <f t="shared" si="42"/>
        <v>1.3999262808698858</v>
      </c>
      <c r="J145" s="920"/>
      <c r="K145" s="921">
        <f t="shared" si="40"/>
        <v>6.4000000000000005E-4</v>
      </c>
      <c r="L145" s="922"/>
      <c r="M145" s="921">
        <f t="shared" si="41"/>
        <v>6.9999999999999994E-5</v>
      </c>
      <c r="N145" s="922"/>
      <c r="O145" s="923">
        <f>+E145*(I145+K145*GWP!$E$14+'צריכת דלק של כלי רכב'!M145*GWP!$E$15)/1000</f>
        <v>0</v>
      </c>
      <c r="P145" s="924"/>
      <c r="Q145" s="915">
        <f>IFERROR(+O145/'סיכום מצבת ופליטות- אוטומטי'!$B$41,"")</f>
        <v>0</v>
      </c>
      <c r="R145" s="916"/>
      <c r="S145" s="913"/>
      <c r="T145" s="914"/>
      <c r="U145" s="671"/>
      <c r="V145" s="25"/>
      <c r="W145" s="25">
        <f t="shared" si="22"/>
        <v>0</v>
      </c>
      <c r="X145" s="25">
        <f t="shared" si="23"/>
        <v>0</v>
      </c>
      <c r="Y145" s="25">
        <f t="shared" si="24"/>
        <v>0</v>
      </c>
      <c r="Z145" s="25"/>
      <c r="AA145" s="25"/>
      <c r="AB145" s="25"/>
      <c r="AC145" s="25"/>
      <c r="AD145" s="25"/>
      <c r="AE145" s="25"/>
      <c r="AF145" s="25"/>
      <c r="AG145" s="25"/>
      <c r="AH145" s="25"/>
    </row>
    <row r="146" spans="1:34" s="24" customFormat="1" ht="24" customHeight="1" thickBot="1" x14ac:dyDescent="0.4">
      <c r="A146" s="698" t="s">
        <v>7</v>
      </c>
      <c r="B146" s="695" t="s">
        <v>299</v>
      </c>
      <c r="C146" s="680"/>
      <c r="D146" s="696"/>
      <c r="E146" s="697"/>
      <c r="F146" s="697"/>
      <c r="G146" s="697"/>
      <c r="H146" s="697"/>
      <c r="I146" s="697"/>
      <c r="J146" s="697"/>
      <c r="K146" s="697"/>
      <c r="L146" s="697"/>
      <c r="M146" s="697"/>
      <c r="N146" s="697"/>
      <c r="O146" s="697"/>
      <c r="P146" s="697"/>
      <c r="Q146" s="697"/>
      <c r="R146" s="697"/>
      <c r="S146" s="697"/>
      <c r="T146" s="697"/>
      <c r="U146" s="697"/>
      <c r="V146" s="25"/>
      <c r="W146" s="25">
        <f t="shared" si="22"/>
        <v>0</v>
      </c>
      <c r="X146" s="25">
        <f t="shared" si="23"/>
        <v>0</v>
      </c>
      <c r="Y146" s="25">
        <f t="shared" si="24"/>
        <v>0</v>
      </c>
      <c r="Z146" s="25"/>
      <c r="AA146" s="25"/>
      <c r="AB146" s="25"/>
      <c r="AC146" s="25"/>
      <c r="AD146" s="25"/>
      <c r="AE146" s="25"/>
      <c r="AF146" s="25"/>
      <c r="AG146" s="25"/>
      <c r="AH146" s="25"/>
    </row>
    <row r="147" spans="1:34" s="24" customFormat="1" ht="24" hidden="1" customHeight="1" thickTop="1" thickBot="1" x14ac:dyDescent="0.6">
      <c r="A147" s="682" t="s">
        <v>82</v>
      </c>
      <c r="B147" s="683"/>
      <c r="C147" s="925"/>
      <c r="D147" s="926"/>
      <c r="E147" s="927"/>
      <c r="F147" s="928"/>
      <c r="G147" s="927"/>
      <c r="H147" s="928"/>
      <c r="I147" s="929">
        <f>+I141</f>
        <v>2.2779326000000002</v>
      </c>
      <c r="J147" s="930"/>
      <c r="K147" s="931">
        <f t="shared" ref="K147:K151" si="43">+K141</f>
        <v>1.2E-4</v>
      </c>
      <c r="L147" s="932"/>
      <c r="M147" s="931">
        <f t="shared" ref="M147:M151" si="44">+M141</f>
        <v>1.9000000000000001E-4</v>
      </c>
      <c r="N147" s="932"/>
      <c r="O147" s="933">
        <f>+E147*(I147+K147*[1]GWP!$E$16+'צריכת דלק של כלי רכב'!M147*[1]GWP!$E$17)/1000</f>
        <v>0</v>
      </c>
      <c r="P147" s="934"/>
      <c r="Q147" s="935">
        <f>IFERROR(+O147/[1]סיכום!$C$34,"")</f>
        <v>0</v>
      </c>
      <c r="R147" s="936"/>
      <c r="S147" s="937"/>
      <c r="T147" s="938"/>
      <c r="U147" s="684"/>
      <c r="V147" s="25"/>
      <c r="W147" s="25">
        <f t="shared" si="22"/>
        <v>0</v>
      </c>
      <c r="X147" s="25">
        <f t="shared" si="23"/>
        <v>0</v>
      </c>
      <c r="Y147" s="25">
        <f t="shared" si="24"/>
        <v>0</v>
      </c>
      <c r="Z147" s="25"/>
      <c r="AA147" s="25"/>
      <c r="AB147" s="25"/>
      <c r="AC147" s="25"/>
      <c r="AD147" s="25"/>
      <c r="AE147" s="25"/>
      <c r="AF147" s="25"/>
      <c r="AG147" s="25"/>
      <c r="AH147" s="25"/>
    </row>
    <row r="148" spans="1:34" s="24" customFormat="1" ht="24" customHeight="1" thickBot="1" x14ac:dyDescent="0.4">
      <c r="A148" s="682" t="s">
        <v>97</v>
      </c>
      <c r="B148" s="691">
        <f>COUNTIFS('דיווח פרטני'!$C:$C,'צריכת דלק של כלי רכב'!$A$104,'דיווח פרטני'!$D:$D,'צריכת דלק של כלי רכב'!A148,'דיווח פרטני'!$F:$F,'צריכת דלק של כלי רכב'!$B$146)</f>
        <v>0</v>
      </c>
      <c r="C148" s="917">
        <f>SUMIFS('דיווח פרטני'!$J:$J,'דיווח פרטני'!$C:$C,'צריכת דלק של כלי רכב'!$A$146,'דיווח פרטני'!D:D,'צריכת דלק של כלי רכב'!A148,'דיווח פרטני'!F:F,'צריכת דלק של כלי רכב'!$B$146)</f>
        <v>0</v>
      </c>
      <c r="D148" s="918"/>
      <c r="E148" s="913"/>
      <c r="F148" s="914"/>
      <c r="G148" s="913"/>
      <c r="H148" s="914"/>
      <c r="I148" s="919">
        <f t="shared" ref="I148:I151" si="45">+I142</f>
        <v>2.6997520000000002</v>
      </c>
      <c r="J148" s="920"/>
      <c r="K148" s="921">
        <f t="shared" si="43"/>
        <v>1.3999999999999999E-4</v>
      </c>
      <c r="L148" s="922"/>
      <c r="M148" s="921">
        <f t="shared" si="44"/>
        <v>1.3999999999999999E-4</v>
      </c>
      <c r="N148" s="922"/>
      <c r="O148" s="923">
        <f>+E148*(I148+K148*GWP!$E$14+'צריכת דלק של כלי רכב'!M148*GWP!$E$15)/1000</f>
        <v>0</v>
      </c>
      <c r="P148" s="924"/>
      <c r="Q148" s="915">
        <f>IFERROR(+O148/'סיכום מצבת ופליטות- אוטומטי'!$B$41,"")</f>
        <v>0</v>
      </c>
      <c r="R148" s="916"/>
      <c r="S148" s="913"/>
      <c r="T148" s="914"/>
      <c r="U148" s="671"/>
      <c r="V148" s="25"/>
      <c r="W148" s="25">
        <f t="shared" si="22"/>
        <v>0</v>
      </c>
      <c r="X148" s="25">
        <f t="shared" si="23"/>
        <v>0</v>
      </c>
      <c r="Y148" s="25">
        <f t="shared" si="24"/>
        <v>0</v>
      </c>
      <c r="Z148" s="25"/>
      <c r="AA148" s="25"/>
      <c r="AB148" s="25"/>
      <c r="AC148" s="25"/>
      <c r="AD148" s="25"/>
      <c r="AE148" s="25"/>
      <c r="AF148" s="25"/>
      <c r="AG148" s="25"/>
      <c r="AH148" s="25"/>
    </row>
    <row r="149" spans="1:34" s="24" customFormat="1" ht="80.5" customHeight="1" thickBot="1" x14ac:dyDescent="0.4">
      <c r="A149" s="682" t="s">
        <v>226</v>
      </c>
      <c r="B149" s="691">
        <f>COUNTIFS('דיווח פרטני'!$C:$C,'צריכת דלק של כלי רכב'!$A$104,'דיווח פרטני'!$D:$D,'צריכת דלק של כלי רכב'!A149,'דיווח פרטני'!$F:$F,'צריכת דלק של כלי רכב'!$B$146)</f>
        <v>0</v>
      </c>
      <c r="C149" s="917">
        <f>SUMIFS('דיווח פרטני'!$J:$J,'דיווח פרטני'!$C:$C,'צריכת דלק של כלי רכב'!$A$146,'דיווח פרטני'!D:D,'צריכת דלק של כלי רכב'!A149,'דיווח פרטני'!F:F,'צריכת דלק של כלי רכב'!$B$146)</f>
        <v>0</v>
      </c>
      <c r="D149" s="918"/>
      <c r="E149" s="913"/>
      <c r="F149" s="914"/>
      <c r="G149" s="913"/>
      <c r="H149" s="914"/>
      <c r="I149" s="919">
        <f t="shared" si="45"/>
        <v>2.6576</v>
      </c>
      <c r="J149" s="920"/>
      <c r="K149" s="921">
        <f t="shared" si="43"/>
        <v>9.0000000000000006E-5</v>
      </c>
      <c r="L149" s="922"/>
      <c r="M149" s="921">
        <f t="shared" si="44"/>
        <v>9.0000000000000006E-5</v>
      </c>
      <c r="N149" s="922"/>
      <c r="O149" s="923">
        <f>+E149*(I149+K149*GWP!$E$14+'צריכת דלק של כלי רכב'!M149*GWP!$E$15)/1000</f>
        <v>0</v>
      </c>
      <c r="P149" s="924"/>
      <c r="Q149" s="915">
        <f>IFERROR(+O149/'סיכום מצבת ופליטות- אוטומטי'!$B$41,"")</f>
        <v>0</v>
      </c>
      <c r="R149" s="916"/>
      <c r="S149" s="913"/>
      <c r="T149" s="914"/>
      <c r="U149" s="671"/>
      <c r="V149" s="25"/>
      <c r="W149" s="25">
        <f t="shared" si="22"/>
        <v>0</v>
      </c>
      <c r="X149" s="25">
        <f t="shared" si="23"/>
        <v>0</v>
      </c>
      <c r="Y149" s="25">
        <f t="shared" si="24"/>
        <v>0</v>
      </c>
      <c r="Z149" s="25"/>
      <c r="AA149" s="25"/>
      <c r="AB149" s="25"/>
      <c r="AC149" s="25"/>
      <c r="AD149" s="25"/>
      <c r="AE149" s="25"/>
      <c r="AF149" s="25"/>
      <c r="AG149" s="25"/>
      <c r="AH149" s="25"/>
    </row>
    <row r="150" spans="1:34" s="24" customFormat="1" ht="52" customHeight="1" thickBot="1" x14ac:dyDescent="0.4">
      <c r="A150" s="685" t="s">
        <v>532</v>
      </c>
      <c r="B150" s="691">
        <f>COUNTIFS('דיווח פרטני'!$C:$C,'צריכת דלק של כלי רכב'!$A$104,'דיווח פרטני'!$D:$D,'צריכת דלק של כלי רכב'!A150,'דיווח פרטני'!$F:$F,'צריכת דלק של כלי רכב'!$B$146)</f>
        <v>0</v>
      </c>
      <c r="C150" s="917">
        <f>SUMIFS('דיווח פרטני'!$J:$J,'דיווח פרטני'!$C:$C,'צריכת דלק של כלי רכב'!$A$146,'דיווח פרטני'!D:D,'צריכת דלק של כלי רכב'!A150,'דיווח פרטני'!F:F,'צריכת דלק של כלי רכב'!$B$146)</f>
        <v>0</v>
      </c>
      <c r="D150" s="918"/>
      <c r="E150" s="913"/>
      <c r="F150" s="914"/>
      <c r="G150" s="913"/>
      <c r="H150" s="914"/>
      <c r="I150" s="919">
        <f t="shared" si="45"/>
        <v>2.6928000000000001</v>
      </c>
      <c r="J150" s="920"/>
      <c r="K150" s="921">
        <f t="shared" si="43"/>
        <v>4.4159999999999998E-3</v>
      </c>
      <c r="L150" s="922"/>
      <c r="M150" s="921">
        <f t="shared" si="44"/>
        <v>1.44E-4</v>
      </c>
      <c r="N150" s="922"/>
      <c r="O150" s="923">
        <f>+E150*(I150+K150*GWP!$E$14+'צריכת דלק של כלי רכב'!M150*GWP!$E$15)/1000</f>
        <v>0</v>
      </c>
      <c r="P150" s="924"/>
      <c r="Q150" s="915">
        <f>IFERROR(+O150/'סיכום מצבת ופליטות- אוטומטי'!$B$41,"")</f>
        <v>0</v>
      </c>
      <c r="R150" s="916"/>
      <c r="S150" s="913"/>
      <c r="T150" s="914"/>
      <c r="U150" s="671"/>
      <c r="V150" s="25"/>
      <c r="W150" s="25">
        <f t="shared" si="22"/>
        <v>0</v>
      </c>
      <c r="X150" s="25">
        <f t="shared" si="23"/>
        <v>0</v>
      </c>
      <c r="Y150" s="25">
        <f t="shared" si="24"/>
        <v>0</v>
      </c>
      <c r="Z150" s="25"/>
      <c r="AA150" s="25"/>
      <c r="AB150" s="25"/>
      <c r="AC150" s="25"/>
      <c r="AD150" s="25"/>
      <c r="AE150" s="25"/>
      <c r="AF150" s="25"/>
      <c r="AG150" s="25"/>
      <c r="AH150" s="25"/>
    </row>
    <row r="151" spans="1:34" s="24" customFormat="1" ht="24" customHeight="1" thickBot="1" x14ac:dyDescent="0.4">
      <c r="A151" s="682" t="s">
        <v>227</v>
      </c>
      <c r="B151" s="691">
        <f>COUNTIFS('דיווח פרטני'!$C:$C,'צריכת דלק של כלי רכב'!$A$104,'דיווח פרטני'!$D:$D,'צריכת דלק של כלי רכב'!A151,'דיווח פרטני'!$F:$F,'צריכת דלק של כלי רכב'!$B$146)</f>
        <v>0</v>
      </c>
      <c r="C151" s="917">
        <f>SUMIFS('דיווח פרטני'!$J:$J,'דיווח פרטני'!$C:$C,'צריכת דלק של כלי רכב'!$A$146,'דיווח פרטני'!D:D,'צריכת דלק של כלי רכב'!A151,'דיווח פרטני'!F:F,'צריכת דלק של כלי רכב'!$B$146)</f>
        <v>0</v>
      </c>
      <c r="D151" s="918"/>
      <c r="E151" s="913"/>
      <c r="F151" s="914"/>
      <c r="G151" s="913"/>
      <c r="H151" s="914"/>
      <c r="I151" s="919">
        <f t="shared" si="45"/>
        <v>1.3999262808698858</v>
      </c>
      <c r="J151" s="920"/>
      <c r="K151" s="921">
        <f t="shared" si="43"/>
        <v>6.4000000000000005E-4</v>
      </c>
      <c r="L151" s="922"/>
      <c r="M151" s="921">
        <f t="shared" si="44"/>
        <v>6.9999999999999994E-5</v>
      </c>
      <c r="N151" s="922"/>
      <c r="O151" s="923">
        <f>+E151*(I151+K151*GWP!$E$14+'צריכת דלק של כלי רכב'!M151*GWP!$E$15)/1000</f>
        <v>0</v>
      </c>
      <c r="P151" s="924"/>
      <c r="Q151" s="915">
        <f>IFERROR(+O151/'סיכום מצבת ופליטות- אוטומטי'!$B$41,"")</f>
        <v>0</v>
      </c>
      <c r="R151" s="916"/>
      <c r="S151" s="913"/>
      <c r="T151" s="914"/>
      <c r="U151" s="671"/>
      <c r="V151" s="25"/>
      <c r="W151" s="25">
        <f t="shared" si="22"/>
        <v>0</v>
      </c>
      <c r="X151" s="25">
        <f t="shared" si="23"/>
        <v>0</v>
      </c>
      <c r="Y151" s="25">
        <f t="shared" si="24"/>
        <v>0</v>
      </c>
      <c r="Z151" s="25"/>
      <c r="AA151" s="25"/>
      <c r="AB151" s="25"/>
      <c r="AC151" s="25"/>
      <c r="AD151" s="25"/>
      <c r="AE151" s="25"/>
      <c r="AF151" s="25"/>
      <c r="AG151" s="25"/>
      <c r="AH151" s="25"/>
    </row>
    <row r="152" spans="1:34" s="24" customFormat="1" ht="24" customHeight="1" thickBot="1" x14ac:dyDescent="0.4">
      <c r="S152" s="25"/>
      <c r="T152" s="25"/>
      <c r="U152" s="25"/>
      <c r="V152" s="25"/>
      <c r="W152" s="25"/>
      <c r="X152" s="25"/>
      <c r="Y152" s="25"/>
      <c r="Z152" s="25"/>
      <c r="AA152" s="25"/>
      <c r="AB152" s="25"/>
      <c r="AC152" s="25"/>
      <c r="AD152" s="25"/>
      <c r="AE152" s="25"/>
      <c r="AF152" s="25"/>
      <c r="AG152" s="25"/>
      <c r="AH152" s="25"/>
    </row>
    <row r="153" spans="1:34" s="29" customFormat="1" ht="24" customHeight="1" x14ac:dyDescent="0.3">
      <c r="A153" s="699" t="s">
        <v>138</v>
      </c>
      <c r="B153" s="700"/>
      <c r="C153" s="700"/>
      <c r="D153" s="701"/>
      <c r="E153" s="68"/>
      <c r="F153" s="68"/>
      <c r="G153" s="68"/>
      <c r="H153" s="68"/>
      <c r="I153" s="68"/>
      <c r="J153" s="68"/>
      <c r="K153" s="68"/>
      <c r="L153" s="68"/>
      <c r="M153" s="68"/>
      <c r="P153" s="68"/>
      <c r="S153" s="21"/>
      <c r="T153" s="21"/>
      <c r="U153" s="21"/>
      <c r="V153" s="21"/>
      <c r="W153" s="21"/>
      <c r="X153" s="21"/>
      <c r="Y153" s="21"/>
      <c r="Z153" s="21"/>
      <c r="AA153" s="21"/>
      <c r="AB153" s="21"/>
      <c r="AC153" s="21"/>
      <c r="AD153" s="21"/>
      <c r="AE153" s="21"/>
      <c r="AF153" s="21"/>
      <c r="AG153" s="21"/>
      <c r="AH153" s="21"/>
    </row>
    <row r="154" spans="1:34" s="29" customFormat="1" ht="24" customHeight="1" x14ac:dyDescent="0.3">
      <c r="A154" s="702"/>
      <c r="B154" s="703" t="s">
        <v>139</v>
      </c>
      <c r="C154" s="714" t="s">
        <v>140</v>
      </c>
      <c r="D154" s="704"/>
      <c r="E154" s="68"/>
      <c r="F154" s="68"/>
      <c r="G154" s="68"/>
      <c r="H154" s="68"/>
      <c r="I154" s="68"/>
      <c r="J154" s="68"/>
      <c r="K154" s="68"/>
      <c r="L154" s="68"/>
      <c r="M154" s="68"/>
      <c r="P154" s="68"/>
      <c r="S154" s="21"/>
      <c r="T154" s="21"/>
      <c r="U154" s="21"/>
      <c r="V154" s="21"/>
      <c r="W154" s="21"/>
      <c r="X154" s="21"/>
      <c r="Y154" s="21"/>
      <c r="Z154" s="21"/>
      <c r="AA154" s="21"/>
      <c r="AB154" s="21"/>
      <c r="AC154" s="21"/>
      <c r="AD154" s="21"/>
      <c r="AE154" s="21"/>
      <c r="AF154" s="21"/>
      <c r="AG154" s="21"/>
      <c r="AH154" s="21"/>
    </row>
    <row r="155" spans="1:34" s="29" customFormat="1" ht="24" customHeight="1" x14ac:dyDescent="0.5">
      <c r="A155" s="705" t="s">
        <v>159</v>
      </c>
      <c r="B155" s="706">
        <f>+SUM(K22:M73)+K81+SUM(W84:W151)/1000</f>
        <v>14418.208715224</v>
      </c>
      <c r="C155" s="707">
        <f>+B155</f>
        <v>14418.208715224</v>
      </c>
      <c r="D155" s="708"/>
      <c r="E155" s="68"/>
      <c r="F155" s="68"/>
      <c r="G155" s="68"/>
      <c r="H155" s="68"/>
      <c r="I155" s="68"/>
      <c r="J155" s="68"/>
      <c r="K155" s="68"/>
      <c r="L155" s="68"/>
      <c r="M155" s="68"/>
      <c r="P155" s="68"/>
      <c r="S155" s="21"/>
      <c r="T155" s="21"/>
      <c r="U155" s="21"/>
      <c r="V155" s="21"/>
      <c r="W155" s="21"/>
      <c r="X155" s="21"/>
      <c r="Y155" s="21"/>
      <c r="Z155" s="21"/>
      <c r="AA155" s="21"/>
      <c r="AB155" s="21"/>
      <c r="AC155" s="21"/>
      <c r="AD155" s="21"/>
      <c r="AE155" s="21"/>
      <c r="AF155" s="21"/>
      <c r="AG155" s="21"/>
      <c r="AH155" s="21"/>
    </row>
    <row r="156" spans="1:34" s="29" customFormat="1" ht="24" customHeight="1" x14ac:dyDescent="0.5">
      <c r="A156" s="705" t="s">
        <v>161</v>
      </c>
      <c r="B156" s="709">
        <f>+B77+SUM(Y84:Y151)/1000</f>
        <v>0.7438881799999999</v>
      </c>
      <c r="C156" s="707">
        <f>+B156*[1]GWP!E17</f>
        <v>197.13036769999997</v>
      </c>
      <c r="D156" s="708"/>
      <c r="E156" s="68"/>
      <c r="F156" s="68"/>
      <c r="G156" s="68"/>
      <c r="H156" s="68"/>
      <c r="I156" s="68"/>
      <c r="J156" s="68"/>
      <c r="K156" s="68"/>
      <c r="L156" s="68"/>
      <c r="M156" s="68"/>
      <c r="P156" s="68"/>
      <c r="S156" s="21"/>
      <c r="T156" s="21"/>
      <c r="U156" s="21"/>
      <c r="Y156" s="21"/>
      <c r="Z156" s="21"/>
      <c r="AA156" s="21"/>
      <c r="AB156" s="21"/>
      <c r="AC156" s="21"/>
      <c r="AD156" s="21"/>
      <c r="AE156" s="21"/>
      <c r="AF156" s="21"/>
      <c r="AG156" s="21"/>
    </row>
    <row r="157" spans="1:34" s="29" customFormat="1" ht="24" customHeight="1" thickBot="1" x14ac:dyDescent="0.55000000000000004">
      <c r="A157" s="710" t="s">
        <v>160</v>
      </c>
      <c r="B157" s="711">
        <f>+B76+SUM(X84:X151)/1000</f>
        <v>0.7438881799999999</v>
      </c>
      <c r="C157" s="712">
        <f>+B157*[1]GWP!E16</f>
        <v>20.828869039999997</v>
      </c>
      <c r="D157" s="713"/>
      <c r="E157" s="68"/>
      <c r="F157" s="68"/>
      <c r="G157" s="68"/>
      <c r="H157" s="68"/>
      <c r="I157" s="68"/>
      <c r="J157" s="68"/>
      <c r="K157" s="68"/>
      <c r="L157" s="68"/>
      <c r="M157" s="68"/>
      <c r="P157" s="68"/>
      <c r="S157" s="21"/>
      <c r="T157" s="21"/>
      <c r="U157" s="21"/>
      <c r="Y157" s="21"/>
      <c r="Z157" s="21"/>
      <c r="AA157" s="21"/>
      <c r="AB157" s="21"/>
      <c r="AC157" s="21"/>
      <c r="AD157" s="21"/>
      <c r="AE157" s="21"/>
      <c r="AF157" s="21"/>
      <c r="AG157" s="21"/>
    </row>
    <row r="158" spans="1:34" s="29" customFormat="1" ht="24" hidden="1" customHeight="1" x14ac:dyDescent="0.35">
      <c r="A158" s="73" t="s">
        <v>231</v>
      </c>
      <c r="B158" s="74"/>
      <c r="C158" s="527"/>
      <c r="D158" s="528"/>
      <c r="E158" s="68"/>
      <c r="F158" s="68"/>
      <c r="G158" s="68"/>
      <c r="H158" s="68"/>
      <c r="I158" s="68"/>
      <c r="J158" s="68"/>
      <c r="K158" s="68"/>
      <c r="L158" s="68"/>
      <c r="M158" s="68"/>
      <c r="P158" s="68"/>
      <c r="S158" s="21"/>
      <c r="T158" s="21"/>
      <c r="U158" s="21"/>
      <c r="Y158" s="21"/>
      <c r="Z158" s="21"/>
      <c r="AA158" s="21"/>
      <c r="AB158" s="21"/>
      <c r="AC158" s="21"/>
      <c r="AD158" s="21"/>
      <c r="AE158" s="21"/>
      <c r="AF158" s="21"/>
      <c r="AG158" s="21"/>
    </row>
    <row r="159" spans="1:34" s="68" customFormat="1" ht="24" hidden="1" customHeight="1" x14ac:dyDescent="0.35">
      <c r="A159" s="73" t="s">
        <v>141</v>
      </c>
      <c r="B159" s="74"/>
      <c r="C159" s="909"/>
      <c r="D159" s="910"/>
      <c r="Q159" s="29"/>
      <c r="R159" s="29"/>
      <c r="S159" s="21"/>
      <c r="T159" s="21"/>
      <c r="U159" s="21"/>
      <c r="V159" s="29"/>
      <c r="W159" s="29"/>
      <c r="X159" s="29"/>
      <c r="Y159" s="21"/>
      <c r="Z159" s="21"/>
      <c r="AA159" s="21"/>
      <c r="AB159" s="21"/>
      <c r="AC159" s="21"/>
      <c r="AD159" s="21"/>
      <c r="AE159" s="21"/>
      <c r="AF159" s="21"/>
      <c r="AG159" s="21"/>
    </row>
    <row r="160" spans="1:34" s="68" customFormat="1" ht="24" hidden="1" customHeight="1" thickBot="1" x14ac:dyDescent="0.4">
      <c r="A160" s="75" t="s">
        <v>142</v>
      </c>
      <c r="B160" s="76"/>
      <c r="C160" s="911"/>
      <c r="D160" s="912"/>
      <c r="Q160" s="29"/>
      <c r="R160" s="29"/>
      <c r="S160" s="21"/>
      <c r="T160" s="21"/>
      <c r="U160" s="21"/>
      <c r="V160" s="29"/>
      <c r="W160" s="29"/>
      <c r="X160" s="29"/>
      <c r="Y160" s="21"/>
      <c r="Z160" s="21"/>
      <c r="AA160" s="21"/>
      <c r="AB160" s="21"/>
      <c r="AC160" s="21"/>
      <c r="AD160" s="21"/>
      <c r="AE160" s="21"/>
      <c r="AF160" s="21"/>
      <c r="AG160" s="21"/>
    </row>
    <row r="161" spans="3:3" ht="24" customHeight="1" x14ac:dyDescent="0.3">
      <c r="C161" s="77"/>
    </row>
  </sheetData>
  <sheetProtection algorithmName="SHA-512" hashValue="tsWgNOGizBF0QzxzP2t0CkBHIk91QRqq0ikgr5wxpAC4PKCSRpTk4M7/A7ucD0c2i4nMBIiFUTuWgogj0OVQIg==" saltValue="q9WY9lQGTYS/sfQ2Iz200w==" spinCount="100000" sheet="1" selectLockedCells="1"/>
  <dataConsolidate/>
  <mergeCells count="573">
    <mergeCell ref="E80:F80"/>
    <mergeCell ref="P80:Q80"/>
    <mergeCell ref="A20:B20"/>
    <mergeCell ref="A21:B21"/>
    <mergeCell ref="C27:D27"/>
    <mergeCell ref="A22:B22"/>
    <mergeCell ref="C22:D22"/>
    <mergeCell ref="C23:D23"/>
    <mergeCell ref="C25:D25"/>
    <mergeCell ref="C24:D24"/>
    <mergeCell ref="C31:D31"/>
    <mergeCell ref="C29:D29"/>
    <mergeCell ref="C28:D28"/>
    <mergeCell ref="C36:D36"/>
    <mergeCell ref="C35:D35"/>
    <mergeCell ref="C32:D32"/>
    <mergeCell ref="C39:D39"/>
    <mergeCell ref="C38:D38"/>
    <mergeCell ref="C37:D37"/>
    <mergeCell ref="C43:D43"/>
    <mergeCell ref="C42:D42"/>
    <mergeCell ref="C41:D41"/>
    <mergeCell ref="C48:D48"/>
    <mergeCell ref="C46:D46"/>
    <mergeCell ref="C45:D45"/>
    <mergeCell ref="C52:D52"/>
    <mergeCell ref="C50:D50"/>
    <mergeCell ref="C49:D49"/>
    <mergeCell ref="C59:D59"/>
    <mergeCell ref="C57:D57"/>
    <mergeCell ref="C56:D56"/>
    <mergeCell ref="C58:D58"/>
    <mergeCell ref="C62:D62"/>
    <mergeCell ref="C61:D61"/>
    <mergeCell ref="C63:D63"/>
    <mergeCell ref="C66:D66"/>
    <mergeCell ref="C65:D65"/>
    <mergeCell ref="C64:D64"/>
    <mergeCell ref="C69:D69"/>
    <mergeCell ref="C67:D67"/>
    <mergeCell ref="C73:D73"/>
    <mergeCell ref="C72:D72"/>
    <mergeCell ref="C71:D71"/>
    <mergeCell ref="S83:T83"/>
    <mergeCell ref="C80:D80"/>
    <mergeCell ref="G80:H80"/>
    <mergeCell ref="I80:J80"/>
    <mergeCell ref="K80:M80"/>
    <mergeCell ref="N80:O80"/>
    <mergeCell ref="A75:D75"/>
    <mergeCell ref="C76:D76"/>
    <mergeCell ref="C77:D77"/>
    <mergeCell ref="P81:Q81"/>
    <mergeCell ref="C83:D83"/>
    <mergeCell ref="E83:F83"/>
    <mergeCell ref="G83:H83"/>
    <mergeCell ref="I83:J83"/>
    <mergeCell ref="K83:L83"/>
    <mergeCell ref="M83:N83"/>
    <mergeCell ref="O83:P83"/>
    <mergeCell ref="C81:D81"/>
    <mergeCell ref="E81:F81"/>
    <mergeCell ref="G81:H81"/>
    <mergeCell ref="I81:J81"/>
    <mergeCell ref="K81:M81"/>
    <mergeCell ref="N81:O81"/>
    <mergeCell ref="Q83:R83"/>
    <mergeCell ref="C85:D85"/>
    <mergeCell ref="E85:F85"/>
    <mergeCell ref="G85:H85"/>
    <mergeCell ref="I85:J85"/>
    <mergeCell ref="K85:L85"/>
    <mergeCell ref="M85:N85"/>
    <mergeCell ref="O85:P85"/>
    <mergeCell ref="Q85:R85"/>
    <mergeCell ref="S85:T85"/>
    <mergeCell ref="C86:D86"/>
    <mergeCell ref="E86:F86"/>
    <mergeCell ref="G86:H86"/>
    <mergeCell ref="I86:J86"/>
    <mergeCell ref="K86:L86"/>
    <mergeCell ref="M86:N86"/>
    <mergeCell ref="O86:P86"/>
    <mergeCell ref="Q86:R86"/>
    <mergeCell ref="S86:T86"/>
    <mergeCell ref="C87:D87"/>
    <mergeCell ref="E87:F87"/>
    <mergeCell ref="G87:H87"/>
    <mergeCell ref="I87:J87"/>
    <mergeCell ref="K87:L87"/>
    <mergeCell ref="M87:N87"/>
    <mergeCell ref="O87:P87"/>
    <mergeCell ref="Q87:R87"/>
    <mergeCell ref="S87:T87"/>
    <mergeCell ref="O88:P88"/>
    <mergeCell ref="Q88:R88"/>
    <mergeCell ref="S88:T88"/>
    <mergeCell ref="C89:D89"/>
    <mergeCell ref="E89:F89"/>
    <mergeCell ref="G89:H89"/>
    <mergeCell ref="I89:J89"/>
    <mergeCell ref="K89:L89"/>
    <mergeCell ref="M89:N89"/>
    <mergeCell ref="O89:P89"/>
    <mergeCell ref="C88:D88"/>
    <mergeCell ref="E88:F88"/>
    <mergeCell ref="G88:H88"/>
    <mergeCell ref="I88:J88"/>
    <mergeCell ref="K88:L88"/>
    <mergeCell ref="M88:N88"/>
    <mergeCell ref="Q89:R89"/>
    <mergeCell ref="S89:T89"/>
    <mergeCell ref="C91:D91"/>
    <mergeCell ref="E91:F91"/>
    <mergeCell ref="G91:H91"/>
    <mergeCell ref="I91:J91"/>
    <mergeCell ref="K91:L91"/>
    <mergeCell ref="M91:N91"/>
    <mergeCell ref="O91:P91"/>
    <mergeCell ref="Q91:R91"/>
    <mergeCell ref="S91:T91"/>
    <mergeCell ref="C92:D92"/>
    <mergeCell ref="E92:F92"/>
    <mergeCell ref="G92:H92"/>
    <mergeCell ref="I92:J92"/>
    <mergeCell ref="K92:L92"/>
    <mergeCell ref="M92:N92"/>
    <mergeCell ref="O92:P92"/>
    <mergeCell ref="Q92:R92"/>
    <mergeCell ref="S92:T92"/>
    <mergeCell ref="C93:D93"/>
    <mergeCell ref="E93:F93"/>
    <mergeCell ref="G93:H93"/>
    <mergeCell ref="I93:J93"/>
    <mergeCell ref="K93:L93"/>
    <mergeCell ref="M93:N93"/>
    <mergeCell ref="O93:P93"/>
    <mergeCell ref="Q93:R93"/>
    <mergeCell ref="S93:T93"/>
    <mergeCell ref="O94:P94"/>
    <mergeCell ref="Q94:R94"/>
    <mergeCell ref="S94:T94"/>
    <mergeCell ref="C95:D95"/>
    <mergeCell ref="E95:F95"/>
    <mergeCell ref="G95:H95"/>
    <mergeCell ref="I95:J95"/>
    <mergeCell ref="K95:L95"/>
    <mergeCell ref="M95:N95"/>
    <mergeCell ref="O95:P95"/>
    <mergeCell ref="C94:D94"/>
    <mergeCell ref="E94:F94"/>
    <mergeCell ref="G94:H94"/>
    <mergeCell ref="I94:J94"/>
    <mergeCell ref="K94:L94"/>
    <mergeCell ref="M94:N94"/>
    <mergeCell ref="Q95:R95"/>
    <mergeCell ref="S95:T95"/>
    <mergeCell ref="C97:D97"/>
    <mergeCell ref="E97:F97"/>
    <mergeCell ref="G97:H97"/>
    <mergeCell ref="I97:J97"/>
    <mergeCell ref="K97:L97"/>
    <mergeCell ref="M97:N97"/>
    <mergeCell ref="O97:P97"/>
    <mergeCell ref="Q97:R97"/>
    <mergeCell ref="S97:T97"/>
    <mergeCell ref="C98:D98"/>
    <mergeCell ref="E98:F98"/>
    <mergeCell ref="G98:H98"/>
    <mergeCell ref="I98:J98"/>
    <mergeCell ref="K98:L98"/>
    <mergeCell ref="M98:N98"/>
    <mergeCell ref="O98:P98"/>
    <mergeCell ref="Q98:R98"/>
    <mergeCell ref="S98:T98"/>
    <mergeCell ref="C99:D99"/>
    <mergeCell ref="E99:F99"/>
    <mergeCell ref="G99:H99"/>
    <mergeCell ref="I99:J99"/>
    <mergeCell ref="K99:L99"/>
    <mergeCell ref="M99:N99"/>
    <mergeCell ref="O99:P99"/>
    <mergeCell ref="Q99:R99"/>
    <mergeCell ref="S99:T99"/>
    <mergeCell ref="O100:P100"/>
    <mergeCell ref="Q100:R100"/>
    <mergeCell ref="S100:T100"/>
    <mergeCell ref="C101:D101"/>
    <mergeCell ref="E101:F101"/>
    <mergeCell ref="G101:H101"/>
    <mergeCell ref="I101:J101"/>
    <mergeCell ref="K101:L101"/>
    <mergeCell ref="M101:N101"/>
    <mergeCell ref="O101:P101"/>
    <mergeCell ref="C100:D100"/>
    <mergeCell ref="E100:F100"/>
    <mergeCell ref="G100:H100"/>
    <mergeCell ref="I100:J100"/>
    <mergeCell ref="K100:L100"/>
    <mergeCell ref="M100:N100"/>
    <mergeCell ref="Q101:R101"/>
    <mergeCell ref="S101:T101"/>
    <mergeCell ref="C103:D103"/>
    <mergeCell ref="E103:F103"/>
    <mergeCell ref="G103:H103"/>
    <mergeCell ref="I103:J103"/>
    <mergeCell ref="K103:L103"/>
    <mergeCell ref="M103:N103"/>
    <mergeCell ref="O103:P103"/>
    <mergeCell ref="Q103:R103"/>
    <mergeCell ref="S103:T103"/>
    <mergeCell ref="C105:D105"/>
    <mergeCell ref="E105:F105"/>
    <mergeCell ref="G105:H105"/>
    <mergeCell ref="I105:J105"/>
    <mergeCell ref="K105:L105"/>
    <mergeCell ref="M105:N105"/>
    <mergeCell ref="O105:P105"/>
    <mergeCell ref="Q105:R105"/>
    <mergeCell ref="S105:T105"/>
    <mergeCell ref="C106:D106"/>
    <mergeCell ref="E106:F106"/>
    <mergeCell ref="G106:H106"/>
    <mergeCell ref="I106:J106"/>
    <mergeCell ref="K106:L106"/>
    <mergeCell ref="M106:N106"/>
    <mergeCell ref="O106:P106"/>
    <mergeCell ref="Q106:R106"/>
    <mergeCell ref="S106:T106"/>
    <mergeCell ref="O107:P107"/>
    <mergeCell ref="Q107:R107"/>
    <mergeCell ref="S107:T107"/>
    <mergeCell ref="C108:D108"/>
    <mergeCell ref="E108:F108"/>
    <mergeCell ref="G108:H108"/>
    <mergeCell ref="I108:J108"/>
    <mergeCell ref="K108:L108"/>
    <mergeCell ref="M108:N108"/>
    <mergeCell ref="O108:P108"/>
    <mergeCell ref="C107:D107"/>
    <mergeCell ref="E107:F107"/>
    <mergeCell ref="G107:H107"/>
    <mergeCell ref="I107:J107"/>
    <mergeCell ref="K107:L107"/>
    <mergeCell ref="M107:N107"/>
    <mergeCell ref="Q108:R108"/>
    <mergeCell ref="S108:T108"/>
    <mergeCell ref="C109:D109"/>
    <mergeCell ref="E109:F109"/>
    <mergeCell ref="G109:H109"/>
    <mergeCell ref="I109:J109"/>
    <mergeCell ref="K109:L109"/>
    <mergeCell ref="M109:N109"/>
    <mergeCell ref="O109:P109"/>
    <mergeCell ref="Q109:R109"/>
    <mergeCell ref="S109:T109"/>
    <mergeCell ref="C111:D111"/>
    <mergeCell ref="E111:F111"/>
    <mergeCell ref="G111:H111"/>
    <mergeCell ref="I111:J111"/>
    <mergeCell ref="K111:L111"/>
    <mergeCell ref="M111:N111"/>
    <mergeCell ref="O111:P111"/>
    <mergeCell ref="Q111:R111"/>
    <mergeCell ref="S111:T111"/>
    <mergeCell ref="C112:D112"/>
    <mergeCell ref="E112:F112"/>
    <mergeCell ref="G112:H112"/>
    <mergeCell ref="I112:J112"/>
    <mergeCell ref="K112:L112"/>
    <mergeCell ref="M112:N112"/>
    <mergeCell ref="O112:P112"/>
    <mergeCell ref="Q112:R112"/>
    <mergeCell ref="S112:T112"/>
    <mergeCell ref="O113:P113"/>
    <mergeCell ref="Q113:R113"/>
    <mergeCell ref="S113:T113"/>
    <mergeCell ref="C114:D114"/>
    <mergeCell ref="E114:F114"/>
    <mergeCell ref="G114:H114"/>
    <mergeCell ref="I114:J114"/>
    <mergeCell ref="K114:L114"/>
    <mergeCell ref="M114:N114"/>
    <mergeCell ref="O114:P114"/>
    <mergeCell ref="C113:D113"/>
    <mergeCell ref="E113:F113"/>
    <mergeCell ref="G113:H113"/>
    <mergeCell ref="I113:J113"/>
    <mergeCell ref="K113:L113"/>
    <mergeCell ref="M113:N113"/>
    <mergeCell ref="Q114:R114"/>
    <mergeCell ref="S114:T114"/>
    <mergeCell ref="C115:D115"/>
    <mergeCell ref="E115:F115"/>
    <mergeCell ref="G115:H115"/>
    <mergeCell ref="I115:J115"/>
    <mergeCell ref="K115:L115"/>
    <mergeCell ref="M115:N115"/>
    <mergeCell ref="O115:P115"/>
    <mergeCell ref="Q115:R115"/>
    <mergeCell ref="S115:T115"/>
    <mergeCell ref="C117:D117"/>
    <mergeCell ref="E117:F117"/>
    <mergeCell ref="G117:H117"/>
    <mergeCell ref="I117:J117"/>
    <mergeCell ref="K117:L117"/>
    <mergeCell ref="M117:N117"/>
    <mergeCell ref="O117:P117"/>
    <mergeCell ref="Q117:R117"/>
    <mergeCell ref="S117:T117"/>
    <mergeCell ref="C118:D118"/>
    <mergeCell ref="E118:F118"/>
    <mergeCell ref="G118:H118"/>
    <mergeCell ref="I118:J118"/>
    <mergeCell ref="K118:L118"/>
    <mergeCell ref="M118:N118"/>
    <mergeCell ref="O118:P118"/>
    <mergeCell ref="Q118:R118"/>
    <mergeCell ref="S118:T118"/>
    <mergeCell ref="O119:P119"/>
    <mergeCell ref="Q119:R119"/>
    <mergeCell ref="S119:T119"/>
    <mergeCell ref="C120:D120"/>
    <mergeCell ref="E120:F120"/>
    <mergeCell ref="G120:H120"/>
    <mergeCell ref="I120:J120"/>
    <mergeCell ref="K120:L120"/>
    <mergeCell ref="M120:N120"/>
    <mergeCell ref="O120:P120"/>
    <mergeCell ref="C119:D119"/>
    <mergeCell ref="E119:F119"/>
    <mergeCell ref="G119:H119"/>
    <mergeCell ref="I119:J119"/>
    <mergeCell ref="K119:L119"/>
    <mergeCell ref="M119:N119"/>
    <mergeCell ref="Q120:R120"/>
    <mergeCell ref="S120:T120"/>
    <mergeCell ref="C121:D121"/>
    <mergeCell ref="E121:F121"/>
    <mergeCell ref="G121:H121"/>
    <mergeCell ref="I121:J121"/>
    <mergeCell ref="K121:L121"/>
    <mergeCell ref="M121:N121"/>
    <mergeCell ref="O121:P121"/>
    <mergeCell ref="Q121:R121"/>
    <mergeCell ref="S121:T121"/>
    <mergeCell ref="C123:D123"/>
    <mergeCell ref="E123:F123"/>
    <mergeCell ref="G123:H123"/>
    <mergeCell ref="I123:J123"/>
    <mergeCell ref="K123:L123"/>
    <mergeCell ref="M123:N123"/>
    <mergeCell ref="O123:P123"/>
    <mergeCell ref="Q123:R123"/>
    <mergeCell ref="S123:T123"/>
    <mergeCell ref="C124:D124"/>
    <mergeCell ref="E124:F124"/>
    <mergeCell ref="G124:H124"/>
    <mergeCell ref="I124:J124"/>
    <mergeCell ref="K124:L124"/>
    <mergeCell ref="M124:N124"/>
    <mergeCell ref="O124:P124"/>
    <mergeCell ref="Q124:R124"/>
    <mergeCell ref="S124:T124"/>
    <mergeCell ref="O125:P125"/>
    <mergeCell ref="Q125:R125"/>
    <mergeCell ref="S125:T125"/>
    <mergeCell ref="C126:D126"/>
    <mergeCell ref="E126:F126"/>
    <mergeCell ref="G126:H126"/>
    <mergeCell ref="I126:J126"/>
    <mergeCell ref="K126:L126"/>
    <mergeCell ref="M126:N126"/>
    <mergeCell ref="O126:P126"/>
    <mergeCell ref="C125:D125"/>
    <mergeCell ref="E125:F125"/>
    <mergeCell ref="G125:H125"/>
    <mergeCell ref="I125:J125"/>
    <mergeCell ref="K125:L125"/>
    <mergeCell ref="M125:N125"/>
    <mergeCell ref="Q126:R126"/>
    <mergeCell ref="S126:T126"/>
    <mergeCell ref="C127:D127"/>
    <mergeCell ref="E127:F127"/>
    <mergeCell ref="G127:H127"/>
    <mergeCell ref="I127:J127"/>
    <mergeCell ref="K127:L127"/>
    <mergeCell ref="M127:N127"/>
    <mergeCell ref="O127:P127"/>
    <mergeCell ref="Q127:R127"/>
    <mergeCell ref="S127:T127"/>
    <mergeCell ref="C129:D129"/>
    <mergeCell ref="E129:F129"/>
    <mergeCell ref="G129:H129"/>
    <mergeCell ref="I129:J129"/>
    <mergeCell ref="K129:L129"/>
    <mergeCell ref="M129:N129"/>
    <mergeCell ref="O129:P129"/>
    <mergeCell ref="Q129:R129"/>
    <mergeCell ref="S129:T129"/>
    <mergeCell ref="C130:D130"/>
    <mergeCell ref="E130:F130"/>
    <mergeCell ref="G130:H130"/>
    <mergeCell ref="I130:J130"/>
    <mergeCell ref="K130:L130"/>
    <mergeCell ref="M130:N130"/>
    <mergeCell ref="O130:P130"/>
    <mergeCell ref="Q130:R130"/>
    <mergeCell ref="S130:T130"/>
    <mergeCell ref="O131:P131"/>
    <mergeCell ref="Q131:R131"/>
    <mergeCell ref="S131:T131"/>
    <mergeCell ref="C132:D132"/>
    <mergeCell ref="E132:F132"/>
    <mergeCell ref="G132:H132"/>
    <mergeCell ref="I132:J132"/>
    <mergeCell ref="K132:L132"/>
    <mergeCell ref="M132:N132"/>
    <mergeCell ref="O132:P132"/>
    <mergeCell ref="C131:D131"/>
    <mergeCell ref="E131:F131"/>
    <mergeCell ref="G131:H131"/>
    <mergeCell ref="I131:J131"/>
    <mergeCell ref="K131:L131"/>
    <mergeCell ref="M131:N131"/>
    <mergeCell ref="Q132:R132"/>
    <mergeCell ref="S132:T132"/>
    <mergeCell ref="C133:D133"/>
    <mergeCell ref="E133:F133"/>
    <mergeCell ref="G133:H133"/>
    <mergeCell ref="I133:J133"/>
    <mergeCell ref="K133:L133"/>
    <mergeCell ref="M133:N133"/>
    <mergeCell ref="O133:P133"/>
    <mergeCell ref="Q133:R133"/>
    <mergeCell ref="S133:T133"/>
    <mergeCell ref="C135:D135"/>
    <mergeCell ref="E135:F135"/>
    <mergeCell ref="G135:H135"/>
    <mergeCell ref="I135:J135"/>
    <mergeCell ref="K135:L135"/>
    <mergeCell ref="M135:N135"/>
    <mergeCell ref="O135:P135"/>
    <mergeCell ref="Q135:R135"/>
    <mergeCell ref="S135:T135"/>
    <mergeCell ref="C136:D136"/>
    <mergeCell ref="E136:F136"/>
    <mergeCell ref="G136:H136"/>
    <mergeCell ref="I136:J136"/>
    <mergeCell ref="K136:L136"/>
    <mergeCell ref="M136:N136"/>
    <mergeCell ref="O136:P136"/>
    <mergeCell ref="Q136:R136"/>
    <mergeCell ref="S136:T136"/>
    <mergeCell ref="O137:P137"/>
    <mergeCell ref="Q137:R137"/>
    <mergeCell ref="S137:T137"/>
    <mergeCell ref="C138:D138"/>
    <mergeCell ref="E138:F138"/>
    <mergeCell ref="G138:H138"/>
    <mergeCell ref="I138:J138"/>
    <mergeCell ref="K138:L138"/>
    <mergeCell ref="M138:N138"/>
    <mergeCell ref="O138:P138"/>
    <mergeCell ref="C137:D137"/>
    <mergeCell ref="E137:F137"/>
    <mergeCell ref="G137:H137"/>
    <mergeCell ref="I137:J137"/>
    <mergeCell ref="K137:L137"/>
    <mergeCell ref="M137:N137"/>
    <mergeCell ref="Q138:R138"/>
    <mergeCell ref="S138:T138"/>
    <mergeCell ref="C139:D139"/>
    <mergeCell ref="E139:F139"/>
    <mergeCell ref="G139:H139"/>
    <mergeCell ref="I139:J139"/>
    <mergeCell ref="K139:L139"/>
    <mergeCell ref="M139:N139"/>
    <mergeCell ref="O139:P139"/>
    <mergeCell ref="Q139:R139"/>
    <mergeCell ref="S139:T139"/>
    <mergeCell ref="C141:D141"/>
    <mergeCell ref="E141:F141"/>
    <mergeCell ref="G141:H141"/>
    <mergeCell ref="I141:J141"/>
    <mergeCell ref="K141:L141"/>
    <mergeCell ref="M141:N141"/>
    <mergeCell ref="O141:P141"/>
    <mergeCell ref="Q141:R141"/>
    <mergeCell ref="S141:T141"/>
    <mergeCell ref="C142:D142"/>
    <mergeCell ref="E142:F142"/>
    <mergeCell ref="G142:H142"/>
    <mergeCell ref="I142:J142"/>
    <mergeCell ref="K142:L142"/>
    <mergeCell ref="M142:N142"/>
    <mergeCell ref="O142:P142"/>
    <mergeCell ref="Q142:R142"/>
    <mergeCell ref="S142:T142"/>
    <mergeCell ref="O143:P143"/>
    <mergeCell ref="Q143:R143"/>
    <mergeCell ref="S143:T143"/>
    <mergeCell ref="C144:D144"/>
    <mergeCell ref="E144:F144"/>
    <mergeCell ref="G144:H144"/>
    <mergeCell ref="I144:J144"/>
    <mergeCell ref="K144:L144"/>
    <mergeCell ref="M144:N144"/>
    <mergeCell ref="O144:P144"/>
    <mergeCell ref="C143:D143"/>
    <mergeCell ref="E143:F143"/>
    <mergeCell ref="G143:H143"/>
    <mergeCell ref="I143:J143"/>
    <mergeCell ref="K143:L143"/>
    <mergeCell ref="M143:N143"/>
    <mergeCell ref="Q144:R144"/>
    <mergeCell ref="S144:T144"/>
    <mergeCell ref="C145:D145"/>
    <mergeCell ref="E145:F145"/>
    <mergeCell ref="G145:H145"/>
    <mergeCell ref="I145:J145"/>
    <mergeCell ref="K145:L145"/>
    <mergeCell ref="M145:N145"/>
    <mergeCell ref="O145:P145"/>
    <mergeCell ref="Q145:R145"/>
    <mergeCell ref="S145:T145"/>
    <mergeCell ref="C147:D147"/>
    <mergeCell ref="E147:F147"/>
    <mergeCell ref="G147:H147"/>
    <mergeCell ref="I147:J147"/>
    <mergeCell ref="K147:L147"/>
    <mergeCell ref="M147:N147"/>
    <mergeCell ref="O147:P147"/>
    <mergeCell ref="Q147:R147"/>
    <mergeCell ref="S147:T147"/>
    <mergeCell ref="C148:D148"/>
    <mergeCell ref="E148:F148"/>
    <mergeCell ref="G148:H148"/>
    <mergeCell ref="I148:J148"/>
    <mergeCell ref="K148:L148"/>
    <mergeCell ref="M148:N148"/>
    <mergeCell ref="O148:P148"/>
    <mergeCell ref="Q148:R148"/>
    <mergeCell ref="S148:T148"/>
    <mergeCell ref="O149:P149"/>
    <mergeCell ref="Q149:R149"/>
    <mergeCell ref="S149:T149"/>
    <mergeCell ref="C150:D150"/>
    <mergeCell ref="E150:F150"/>
    <mergeCell ref="G150:H150"/>
    <mergeCell ref="I150:J150"/>
    <mergeCell ref="K150:L150"/>
    <mergeCell ref="M150:N150"/>
    <mergeCell ref="O150:P150"/>
    <mergeCell ref="C149:D149"/>
    <mergeCell ref="E149:F149"/>
    <mergeCell ref="G149:H149"/>
    <mergeCell ref="I149:J149"/>
    <mergeCell ref="K149:L149"/>
    <mergeCell ref="M149:N149"/>
    <mergeCell ref="C159:D159"/>
    <mergeCell ref="C160:D160"/>
    <mergeCell ref="S151:T151"/>
    <mergeCell ref="Q150:R150"/>
    <mergeCell ref="S150:T150"/>
    <mergeCell ref="C151:D151"/>
    <mergeCell ref="E151:F151"/>
    <mergeCell ref="G151:H151"/>
    <mergeCell ref="I151:J151"/>
    <mergeCell ref="K151:L151"/>
    <mergeCell ref="M151:N151"/>
    <mergeCell ref="O151:P151"/>
    <mergeCell ref="Q151:R151"/>
  </mergeCells>
  <conditionalFormatting sqref="B85:B89">
    <cfRule type="expression" dxfId="67" priority="50">
      <formula>SUM(#REF!)&lt;&gt;0</formula>
    </cfRule>
  </conditionalFormatting>
  <conditionalFormatting sqref="B91:H95">
    <cfRule type="expression" dxfId="66" priority="39">
      <formula>SUM(#REF!)&lt;&gt;0</formula>
    </cfRule>
  </conditionalFormatting>
  <conditionalFormatting sqref="B97:H101">
    <cfRule type="expression" dxfId="65" priority="38">
      <formula>SUM(#REF!)&lt;&gt;0</formula>
    </cfRule>
  </conditionalFormatting>
  <conditionalFormatting sqref="B105:H109">
    <cfRule type="expression" dxfId="64" priority="37">
      <formula>SUM(#REF!)&lt;&gt;0</formula>
    </cfRule>
  </conditionalFormatting>
  <conditionalFormatting sqref="B111:H115">
    <cfRule type="expression" dxfId="63" priority="36">
      <formula>SUM(#REF!)&lt;&gt;0</formula>
    </cfRule>
  </conditionalFormatting>
  <conditionalFormatting sqref="B117:H121">
    <cfRule type="expression" dxfId="62" priority="35">
      <formula>SUM(#REF!)&lt;&gt;0</formula>
    </cfRule>
  </conditionalFormatting>
  <conditionalFormatting sqref="B123:H127">
    <cfRule type="expression" dxfId="61" priority="34">
      <formula>SUM(#REF!)&lt;&gt;0</formula>
    </cfRule>
  </conditionalFormatting>
  <conditionalFormatting sqref="B129:H133">
    <cfRule type="expression" dxfId="60" priority="33">
      <formula>SUM(#REF!)&lt;&gt;0</formula>
    </cfRule>
  </conditionalFormatting>
  <conditionalFormatting sqref="B135:H139">
    <cfRule type="expression" dxfId="59" priority="32">
      <formula>SUM(#REF!)&lt;&gt;0</formula>
    </cfRule>
  </conditionalFormatting>
  <conditionalFormatting sqref="B141:H145">
    <cfRule type="expression" dxfId="58" priority="31">
      <formula>SUM(#REF!)&lt;&gt;0</formula>
    </cfRule>
  </conditionalFormatting>
  <conditionalFormatting sqref="B147:H151">
    <cfRule type="expression" dxfId="57" priority="30">
      <formula>SUM(#REF!)&lt;&gt;0</formula>
    </cfRule>
  </conditionalFormatting>
  <conditionalFormatting sqref="C85">
    <cfRule type="expression" dxfId="56" priority="51">
      <formula>SUM(#REF!)&lt;&gt;0</formula>
    </cfRule>
  </conditionalFormatting>
  <conditionalFormatting sqref="C22:D25">
    <cfRule type="expression" dxfId="55" priority="80">
      <formula>SUM(#REF!)&lt;&gt;0</formula>
    </cfRule>
  </conditionalFormatting>
  <conditionalFormatting sqref="C27:D29 C31:D32 C35:D39 C41:D43 C45:D46 C48:D50 C52 C56:D59 C69">
    <cfRule type="expression" dxfId="54" priority="107">
      <formula>SUM(#REF!)&lt;&gt;0</formula>
    </cfRule>
  </conditionalFormatting>
  <conditionalFormatting sqref="C61:D67">
    <cfRule type="expression" dxfId="53" priority="93">
      <formula>SUM(#REF!)&lt;&gt;0</formula>
    </cfRule>
  </conditionalFormatting>
  <conditionalFormatting sqref="C71:D73">
    <cfRule type="expression" dxfId="52" priority="97">
      <formula>SUM(#REF!)&lt;&gt;0</formula>
    </cfRule>
  </conditionalFormatting>
  <conditionalFormatting sqref="C81:D81">
    <cfRule type="expression" dxfId="51" priority="2">
      <formula>SUM(#REF!)&lt;&gt;0</formula>
    </cfRule>
  </conditionalFormatting>
  <conditionalFormatting sqref="C86:D89">
    <cfRule type="expression" dxfId="50" priority="54">
      <formula>SUM(#REF!)&lt;&gt;0</formula>
    </cfRule>
  </conditionalFormatting>
  <conditionalFormatting sqref="E85:H89">
    <cfRule type="expression" dxfId="49" priority="53">
      <formula>SUM(#REF!)&lt;&gt;0</formula>
    </cfRule>
  </conditionalFormatting>
  <conditionalFormatting sqref="K81:L81">
    <cfRule type="expression" dxfId="48" priority="55" stopIfTrue="1">
      <formula>AND(K81&lt;25000,N81&lt;0.05)</formula>
    </cfRule>
  </conditionalFormatting>
  <conditionalFormatting sqref="M81">
    <cfRule type="expression" dxfId="47" priority="56" stopIfTrue="1">
      <formula>AND(M81&lt;25000,T81&lt;0.05)</formula>
    </cfRule>
  </conditionalFormatting>
  <conditionalFormatting sqref="N81:O81">
    <cfRule type="expression" dxfId="46" priority="48">
      <formula>AND($N81&lt;0.05,$K81&lt;25000)</formula>
    </cfRule>
  </conditionalFormatting>
  <conditionalFormatting sqref="O85:P89">
    <cfRule type="expression" dxfId="45" priority="79" stopIfTrue="1">
      <formula>AND(O85&lt;25000,R85&lt;0.05)</formula>
    </cfRule>
  </conditionalFormatting>
  <conditionalFormatting sqref="O91:P95">
    <cfRule type="expression" dxfId="44" priority="78" stopIfTrue="1">
      <formula>AND(O91&lt;25000,R91&lt;0.05)</formula>
    </cfRule>
  </conditionalFormatting>
  <conditionalFormatting sqref="O97:P101">
    <cfRule type="expression" dxfId="43" priority="77" stopIfTrue="1">
      <formula>AND(O97&lt;25000,R97&lt;0.05)</formula>
    </cfRule>
  </conditionalFormatting>
  <conditionalFormatting sqref="O105:P109">
    <cfRule type="expression" dxfId="42" priority="74" stopIfTrue="1">
      <formula>AND(O105&lt;25000,R105&lt;0.05)</formula>
    </cfRule>
  </conditionalFormatting>
  <conditionalFormatting sqref="O111:P115">
    <cfRule type="expression" dxfId="41" priority="72" stopIfTrue="1">
      <formula>AND(O111&lt;25000,R111&lt;0.05)</formula>
    </cfRule>
  </conditionalFormatting>
  <conditionalFormatting sqref="O117:P121">
    <cfRule type="expression" dxfId="40" priority="70" stopIfTrue="1">
      <formula>AND(O117&lt;25000,R117&lt;0.05)</formula>
    </cfRule>
  </conditionalFormatting>
  <conditionalFormatting sqref="O123:P127">
    <cfRule type="expression" dxfId="39" priority="68" stopIfTrue="1">
      <formula>AND(O123&lt;25000,R123&lt;0.05)</formula>
    </cfRule>
  </conditionalFormatting>
  <conditionalFormatting sqref="O129:P133">
    <cfRule type="expression" dxfId="38" priority="66" stopIfTrue="1">
      <formula>AND(O129&lt;25000,R129&lt;0.05)</formula>
    </cfRule>
  </conditionalFormatting>
  <conditionalFormatting sqref="O135:P139">
    <cfRule type="expression" dxfId="37" priority="64" stopIfTrue="1">
      <formula>AND(O135&lt;25000,R135&lt;0.05)</formula>
    </cfRule>
  </conditionalFormatting>
  <conditionalFormatting sqref="O141:P145">
    <cfRule type="expression" dxfId="36" priority="62" stopIfTrue="1">
      <formula>AND(O141&lt;25000,R141&lt;0.05)</formula>
    </cfRule>
  </conditionalFormatting>
  <conditionalFormatting sqref="O147:P151">
    <cfRule type="expression" dxfId="35" priority="60" stopIfTrue="1">
      <formula>AND(O147&lt;25000,R147&lt;0.05)</formula>
    </cfRule>
  </conditionalFormatting>
  <conditionalFormatting sqref="Q85:R89">
    <cfRule type="expression" dxfId="34" priority="76">
      <formula>AND($N85&lt;0.05,$K85&lt;25000)</formula>
    </cfRule>
  </conditionalFormatting>
  <conditionalFormatting sqref="Q91:R95 Q97:R101">
    <cfRule type="expression" dxfId="33" priority="81">
      <formula>AND($N91&lt;0.05,$K91&lt;25000)</formula>
    </cfRule>
  </conditionalFormatting>
  <conditionalFormatting sqref="Q105:R109">
    <cfRule type="expression" dxfId="32" priority="47">
      <formula>AND($N105&lt;0.05,$K105&lt;25000)</formula>
    </cfRule>
  </conditionalFormatting>
  <conditionalFormatting sqref="Q111:R115">
    <cfRule type="expression" dxfId="31" priority="46">
      <formula>AND($N111&lt;0.05,$K111&lt;25000)</formula>
    </cfRule>
  </conditionalFormatting>
  <conditionalFormatting sqref="Q117:R121">
    <cfRule type="expression" dxfId="30" priority="45">
      <formula>AND($N117&lt;0.05,$K117&lt;25000)</formula>
    </cfRule>
  </conditionalFormatting>
  <conditionalFormatting sqref="Q123:R127">
    <cfRule type="expression" dxfId="29" priority="44">
      <formula>AND($N123&lt;0.05,$K123&lt;25000)</formula>
    </cfRule>
  </conditionalFormatting>
  <conditionalFormatting sqref="Q129:R133">
    <cfRule type="expression" dxfId="28" priority="43">
      <formula>AND($N129&lt;0.05,$K129&lt;25000)</formula>
    </cfRule>
  </conditionalFormatting>
  <conditionalFormatting sqref="Q135:R139">
    <cfRule type="expression" dxfId="27" priority="42">
      <formula>AND($N135&lt;0.05,$K135&lt;25000)</formula>
    </cfRule>
  </conditionalFormatting>
  <conditionalFormatting sqref="Q141:R145">
    <cfRule type="expression" dxfId="26" priority="41">
      <formula>AND($N141&lt;0.05,$K141&lt;25000)</formula>
    </cfRule>
  </conditionalFormatting>
  <conditionalFormatting sqref="Q147:R151">
    <cfRule type="expression" dxfId="25" priority="40">
      <formula>AND($N147&lt;0.05,$K147&lt;25000)</formula>
    </cfRule>
  </conditionalFormatting>
  <conditionalFormatting sqref="R81">
    <cfRule type="expression" dxfId="24" priority="1">
      <formula>SUM(#REF!)&lt;&gt;0</formula>
    </cfRule>
  </conditionalFormatting>
  <conditionalFormatting sqref="S85:T85 S91:T91 S97:T97">
    <cfRule type="expression" dxfId="23" priority="75" stopIfTrue="1">
      <formula>AND(S85&lt;0.05,P85&lt;25000)</formula>
    </cfRule>
  </conditionalFormatting>
  <conditionalFormatting sqref="S105:T105">
    <cfRule type="expression" dxfId="22" priority="73" stopIfTrue="1">
      <formula>AND(S105&lt;0.05,P105&lt;25000)</formula>
    </cfRule>
  </conditionalFormatting>
  <conditionalFormatting sqref="S111:T111">
    <cfRule type="expression" dxfId="21" priority="71" stopIfTrue="1">
      <formula>AND(S111&lt;0.05,P111&lt;25000)</formula>
    </cfRule>
  </conditionalFormatting>
  <conditionalFormatting sqref="S117:T117">
    <cfRule type="expression" dxfId="20" priority="69" stopIfTrue="1">
      <formula>AND(S117&lt;0.05,P117&lt;25000)</formula>
    </cfRule>
  </conditionalFormatting>
  <conditionalFormatting sqref="S123:T123">
    <cfRule type="expression" dxfId="19" priority="67" stopIfTrue="1">
      <formula>AND(S123&lt;0.05,P123&lt;25000)</formula>
    </cfRule>
  </conditionalFormatting>
  <conditionalFormatting sqref="S129:T129">
    <cfRule type="expression" dxfId="18" priority="65" stopIfTrue="1">
      <formula>AND(S129&lt;0.05,P129&lt;25000)</formula>
    </cfRule>
  </conditionalFormatting>
  <conditionalFormatting sqref="S135:T135">
    <cfRule type="expression" dxfId="17" priority="63" stopIfTrue="1">
      <formula>AND(S135&lt;0.05,P135&lt;25000)</formula>
    </cfRule>
  </conditionalFormatting>
  <conditionalFormatting sqref="S141:T141">
    <cfRule type="expression" dxfId="16" priority="61" stopIfTrue="1">
      <formula>AND(S141&lt;0.05,P141&lt;25000)</formula>
    </cfRule>
  </conditionalFormatting>
  <conditionalFormatting sqref="S147:T147">
    <cfRule type="expression" dxfId="15" priority="59" stopIfTrue="1">
      <formula>AND(S147&lt;0.05,P147&lt;25000)</formula>
    </cfRule>
  </conditionalFormatting>
  <conditionalFormatting sqref="U86:U89">
    <cfRule type="expression" dxfId="14" priority="15">
      <formula>SUM(#REF!)&lt;&gt;0</formula>
    </cfRule>
  </conditionalFormatting>
  <conditionalFormatting sqref="U92:U95">
    <cfRule type="expression" dxfId="13" priority="14">
      <formula>SUM(#REF!)&lt;&gt;0</formula>
    </cfRule>
  </conditionalFormatting>
  <conditionalFormatting sqref="U98:U101">
    <cfRule type="expression" dxfId="12" priority="13">
      <formula>SUM(#REF!)&lt;&gt;0</formula>
    </cfRule>
  </conditionalFormatting>
  <conditionalFormatting sqref="U106:U109">
    <cfRule type="expression" dxfId="11" priority="12">
      <formula>SUM(#REF!)&lt;&gt;0</formula>
    </cfRule>
  </conditionalFormatting>
  <conditionalFormatting sqref="U112:U115">
    <cfRule type="expression" dxfId="10" priority="11">
      <formula>SUM(#REF!)&lt;&gt;0</formula>
    </cfRule>
  </conditionalFormatting>
  <conditionalFormatting sqref="U118:U121">
    <cfRule type="expression" dxfId="9" priority="10">
      <formula>SUM(#REF!)&lt;&gt;0</formula>
    </cfRule>
  </conditionalFormatting>
  <conditionalFormatting sqref="U124:U127">
    <cfRule type="expression" dxfId="8" priority="9">
      <formula>SUM(#REF!)&lt;&gt;0</formula>
    </cfRule>
  </conditionalFormatting>
  <conditionalFormatting sqref="U130:U133">
    <cfRule type="expression" dxfId="7" priority="8">
      <formula>SUM(#REF!)&lt;&gt;0</formula>
    </cfRule>
  </conditionalFormatting>
  <conditionalFormatting sqref="U136:U139">
    <cfRule type="expression" dxfId="6" priority="7">
      <formula>SUM(#REF!)&lt;&gt;0</formula>
    </cfRule>
  </conditionalFormatting>
  <conditionalFormatting sqref="U142:U145">
    <cfRule type="expression" dxfId="5" priority="6">
      <formula>SUM(#REF!)&lt;&gt;0</formula>
    </cfRule>
  </conditionalFormatting>
  <conditionalFormatting sqref="U148:U151">
    <cfRule type="expression" dxfId="4" priority="5">
      <formula>SUM(#REF!)&lt;&gt;0</formula>
    </cfRule>
  </conditionalFormatting>
  <dataValidations disablePrompts="1" count="5">
    <dataValidation allowBlank="1" showInputMessage="1" showErrorMessage="1" promptTitle="יחידות מידה שונות" prompt="עבור גט&quot;ד יש להזין צריכת דלק בק&quot;ג" sqref="E88:F88 E94:F94 E100:F100 E108:F108 E114:F114 E120:F120 E126:F126 E132:F132 E138:F138 E144:F144 E150:F150" xr:uid="{00000000-0002-0000-0300-000000000000}"/>
    <dataValidation type="list" showInputMessage="1" showErrorMessage="1" promptTitle="יחידות מידה" sqref="E48:F50" xr:uid="{00000000-0002-0000-0300-000001000000}">
      <formula1>list10021</formula1>
    </dataValidation>
    <dataValidation type="list" allowBlank="1" showInputMessage="1" showErrorMessage="1" sqref="P69:Q69 P56:Q59 P61:Q67 P41:Q43 P52:Q52 P48:Q50 P35:Q39 P45:Q46 P22:Q25 P27:Q29 S90:T91 P71:Q73 S147:T147 S135:T135 S105:T105 S111:T111 S117:T117 S123:T123 S129:T129 P31:Q32 S141:T141 P75:R76 S102:T102 S96:T97 S85:T85" xr:uid="{00000000-0002-0000-0300-000002000000}">
      <formula1>list18</formula1>
    </dataValidation>
    <dataValidation showInputMessage="1" showErrorMessage="1" promptTitle="יחידות מידה" sqref="E30:F30 E39 E26:F26 E73:F73 E75:F76 E81" xr:uid="{00000000-0002-0000-0300-000003000000}"/>
    <dataValidation type="list" showInputMessage="1" showErrorMessage="1" promptTitle="יחידות מידה" sqref="E61:F67 E56:F59 E71:F72 E69:F69 E52:F52 E27:F29 E22:F25 E35:F38 E45:F46 E41:F43 E31:F32" xr:uid="{00000000-0002-0000-0300-000004000000}">
      <formula1>list1002</formula1>
    </dataValidation>
  </dataValidations>
  <pageMargins left="0.70866141732283472" right="0.70866141732283472" top="0.74803149606299213" bottom="0.74803149606299213" header="0.31496062992125984" footer="0.31496062992125984"/>
  <pageSetup paperSize="9" scale="72" orientation="landscape" r:id="rId1"/>
  <headerFooter>
    <oddFooter>Page &amp;P</oddFooter>
  </headerFooter>
  <rowBreaks count="1" manualBreakCount="1">
    <brk id="52"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5000000}">
          <x14:formula1>
            <xm:f>'מיפוי שמות'!$F$2:$F$5</xm:f>
          </x14:formula1>
          <xm:sqref>S106:T109 S112:T115 S118:T121 S124:T127 S130:T133 S136:T139 S142:T145 S148:T151 S98:T101 S92:T95 S86:T89 P81:Q81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ACC32"/>
  </sheetPr>
  <dimension ref="A1:AS84"/>
  <sheetViews>
    <sheetView rightToLeft="1" topLeftCell="A7" zoomScale="70" zoomScaleNormal="70" workbookViewId="0">
      <selection activeCell="O20" sqref="O20:P20"/>
    </sheetView>
  </sheetViews>
  <sheetFormatPr defaultColWidth="8.25" defaultRowHeight="24" customHeight="1" x14ac:dyDescent="0.3"/>
  <cols>
    <col min="1" max="1" width="14.83203125" style="22" customWidth="1"/>
    <col min="2" max="2" width="20.33203125" style="22" customWidth="1"/>
    <col min="3" max="3" width="9.83203125" style="22" customWidth="1"/>
    <col min="4" max="4" width="8.25" style="22"/>
    <col min="5" max="5" width="8.33203125" style="22" bestFit="1" customWidth="1"/>
    <col min="6" max="6" width="15.08203125" style="22" customWidth="1"/>
    <col min="7" max="9" width="0" style="22" hidden="1" customWidth="1"/>
    <col min="10" max="10" width="28.08203125" style="22" customWidth="1"/>
    <col min="11" max="11" width="16.25" style="22" customWidth="1"/>
    <col min="12" max="12" width="22.83203125" style="22" customWidth="1"/>
    <col min="13" max="20" width="8.25" style="22"/>
    <col min="21" max="24" width="8.25" style="29"/>
    <col min="25" max="25" width="8.25" style="79"/>
    <col min="26" max="27" width="8.25" style="29"/>
    <col min="28" max="45" width="8.25" style="27"/>
    <col min="46" max="16384" width="8.25" style="22"/>
  </cols>
  <sheetData>
    <row r="1" spans="1:25" ht="24" customHeight="1" x14ac:dyDescent="0.3">
      <c r="A1" s="715"/>
      <c r="B1" s="715" t="s">
        <v>507</v>
      </c>
      <c r="C1" s="715"/>
      <c r="D1" s="715"/>
      <c r="E1" s="715"/>
      <c r="F1" s="715"/>
      <c r="G1" s="715"/>
      <c r="H1" s="715"/>
      <c r="I1" s="715"/>
      <c r="J1" s="715"/>
      <c r="K1" s="715"/>
      <c r="L1" s="715"/>
      <c r="M1" s="80"/>
      <c r="N1" s="80"/>
      <c r="O1" s="80"/>
      <c r="P1" s="80"/>
      <c r="Q1" s="80"/>
      <c r="R1" s="80"/>
    </row>
    <row r="2" spans="1:25" ht="24" customHeight="1" x14ac:dyDescent="0.3">
      <c r="A2" s="715"/>
      <c r="B2" s="715"/>
      <c r="C2" s="715"/>
      <c r="D2" s="715"/>
      <c r="E2" s="715"/>
      <c r="F2" s="715"/>
      <c r="G2" s="715"/>
      <c r="H2" s="715"/>
      <c r="I2" s="715"/>
      <c r="J2" s="715"/>
      <c r="K2" s="715"/>
      <c r="L2" s="715"/>
      <c r="M2" s="80"/>
      <c r="N2" s="80"/>
      <c r="O2" s="80"/>
      <c r="P2" s="80"/>
      <c r="Q2" s="80"/>
      <c r="R2" s="80"/>
    </row>
    <row r="3" spans="1:25" ht="24" customHeight="1" x14ac:dyDescent="0.3">
      <c r="A3" s="80"/>
      <c r="B3" s="80"/>
      <c r="C3" s="80"/>
      <c r="D3" s="80"/>
      <c r="E3" s="80"/>
      <c r="F3" s="80"/>
      <c r="G3" s="80"/>
      <c r="H3" s="80"/>
      <c r="I3" s="80"/>
      <c r="J3" s="80"/>
      <c r="K3" s="80"/>
      <c r="L3" s="80"/>
      <c r="M3" s="80"/>
      <c r="N3" s="80"/>
      <c r="O3" s="80"/>
      <c r="P3" s="80"/>
      <c r="Q3" s="80"/>
      <c r="R3" s="80"/>
    </row>
    <row r="4" spans="1:25" ht="24" customHeight="1" x14ac:dyDescent="0.5">
      <c r="A4" s="659" t="s">
        <v>535</v>
      </c>
      <c r="B4" s="512"/>
      <c r="C4" s="513"/>
      <c r="D4" s="513"/>
      <c r="E4" s="513"/>
      <c r="F4" s="513"/>
      <c r="G4" s="568"/>
      <c r="H4" s="568"/>
      <c r="I4" s="568"/>
      <c r="J4" s="659" t="str">
        <f>'פרטי המדווח'!$E$6</f>
        <v>מאיה תור בע"מ</v>
      </c>
      <c r="K4" s="659" t="s">
        <v>536</v>
      </c>
      <c r="L4" s="729">
        <f>'פרטי המדווח'!$E$7</f>
        <v>511039448</v>
      </c>
    </row>
    <row r="5" spans="1:25" ht="24" customHeight="1" x14ac:dyDescent="0.3">
      <c r="A5" s="659" t="s">
        <v>537</v>
      </c>
      <c r="B5" s="512"/>
      <c r="C5" s="513"/>
      <c r="D5" s="513"/>
      <c r="E5" s="513"/>
      <c r="F5" s="513"/>
      <c r="G5" s="568"/>
      <c r="H5" s="568"/>
      <c r="I5" s="568"/>
      <c r="J5" s="512"/>
      <c r="K5" s="511"/>
      <c r="L5" s="512"/>
    </row>
    <row r="7" spans="1:25" ht="24" customHeight="1" x14ac:dyDescent="0.3">
      <c r="A7" s="720" t="s">
        <v>100</v>
      </c>
      <c r="B7" s="81"/>
      <c r="C7" s="82"/>
      <c r="D7" s="82"/>
      <c r="E7" s="82"/>
      <c r="F7" s="82"/>
      <c r="G7" s="82"/>
      <c r="H7" s="82"/>
      <c r="I7" s="82"/>
      <c r="J7" s="82"/>
      <c r="K7" s="82"/>
      <c r="L7" s="82"/>
      <c r="M7" s="82"/>
      <c r="N7" s="82"/>
      <c r="O7" s="83"/>
      <c r="P7" s="83"/>
      <c r="Q7" s="83"/>
      <c r="R7" s="83"/>
      <c r="S7" s="83"/>
      <c r="T7" s="21"/>
      <c r="U7" s="21"/>
      <c r="V7" s="21"/>
    </row>
    <row r="8" spans="1:25" ht="24" customHeight="1" x14ac:dyDescent="0.3">
      <c r="A8" s="735" t="s">
        <v>101</v>
      </c>
      <c r="B8" s="736"/>
      <c r="C8" s="736"/>
      <c r="D8" s="736"/>
      <c r="E8" s="736"/>
      <c r="F8" s="736"/>
      <c r="G8" s="736"/>
      <c r="H8" s="736"/>
      <c r="I8" s="736"/>
      <c r="J8" s="736"/>
      <c r="K8" s="736"/>
      <c r="L8" s="736"/>
      <c r="M8" s="736"/>
      <c r="N8" s="736"/>
      <c r="O8" s="736"/>
      <c r="P8" s="736"/>
      <c r="Q8" s="736"/>
      <c r="R8" s="736"/>
    </row>
    <row r="9" spans="1:25" ht="24" customHeight="1" x14ac:dyDescent="0.3">
      <c r="A9" s="737" t="s">
        <v>102</v>
      </c>
      <c r="B9" s="736"/>
      <c r="C9" s="736"/>
      <c r="D9" s="736"/>
      <c r="E9" s="736"/>
      <c r="F9" s="736"/>
      <c r="G9" s="736"/>
      <c r="H9" s="736"/>
      <c r="I9" s="736"/>
      <c r="J9" s="736"/>
      <c r="K9" s="736"/>
      <c r="L9" s="736"/>
      <c r="M9" s="736"/>
      <c r="N9" s="736"/>
      <c r="O9" s="736"/>
      <c r="P9" s="736"/>
      <c r="Q9" s="736"/>
      <c r="R9" s="736"/>
    </row>
    <row r="10" spans="1:25" ht="24" customHeight="1" x14ac:dyDescent="0.3">
      <c r="A10" s="735"/>
      <c r="B10" s="736"/>
      <c r="C10" s="736"/>
      <c r="D10" s="736"/>
      <c r="E10" s="736"/>
      <c r="F10" s="736"/>
      <c r="G10" s="736"/>
      <c r="H10" s="736"/>
      <c r="I10" s="736"/>
      <c r="J10" s="736"/>
      <c r="K10" s="736"/>
      <c r="L10" s="736"/>
      <c r="M10" s="736"/>
      <c r="N10" s="736"/>
      <c r="O10" s="736"/>
      <c r="P10" s="736"/>
      <c r="Q10" s="736"/>
      <c r="R10" s="736"/>
    </row>
    <row r="11" spans="1:25" ht="24" customHeight="1" x14ac:dyDescent="0.3">
      <c r="A11" s="735" t="s">
        <v>491</v>
      </c>
      <c r="B11" s="736"/>
      <c r="C11" s="736"/>
      <c r="D11" s="736"/>
      <c r="E11" s="736"/>
      <c r="F11" s="736"/>
      <c r="G11" s="736"/>
      <c r="H11" s="736"/>
      <c r="I11" s="736"/>
      <c r="J11" s="736"/>
      <c r="K11" s="736"/>
      <c r="L11" s="736"/>
      <c r="M11" s="736"/>
      <c r="N11" s="736"/>
      <c r="O11" s="736"/>
      <c r="P11" s="736"/>
      <c r="Q11" s="736"/>
      <c r="R11" s="736"/>
    </row>
    <row r="12" spans="1:25" ht="24" customHeight="1" x14ac:dyDescent="0.3">
      <c r="A12" s="738" t="s">
        <v>492</v>
      </c>
      <c r="B12" s="739"/>
      <c r="C12" s="739"/>
      <c r="D12" s="739"/>
      <c r="E12" s="739"/>
      <c r="F12" s="739"/>
      <c r="G12" s="739"/>
      <c r="H12" s="739"/>
      <c r="I12" s="739"/>
      <c r="J12" s="739"/>
      <c r="K12" s="739"/>
      <c r="L12" s="739"/>
      <c r="M12" s="739"/>
      <c r="N12" s="739"/>
      <c r="O12" s="739"/>
      <c r="P12" s="739"/>
      <c r="Q12" s="739"/>
      <c r="R12" s="739"/>
    </row>
    <row r="13" spans="1:25" ht="24" customHeight="1" thickBot="1" x14ac:dyDescent="0.35">
      <c r="L13" s="29"/>
      <c r="M13" s="29"/>
    </row>
    <row r="14" spans="1:25" ht="24" customHeight="1" thickBot="1" x14ac:dyDescent="0.35">
      <c r="A14" s="812" t="s">
        <v>103</v>
      </c>
      <c r="B14" s="813"/>
      <c r="C14" s="814">
        <f>SUM(K20:L25)</f>
        <v>0</v>
      </c>
      <c r="D14" s="816" t="s">
        <v>104</v>
      </c>
      <c r="E14" s="815"/>
      <c r="L14" s="29"/>
      <c r="M14" s="29"/>
    </row>
    <row r="15" spans="1:25" ht="24" customHeight="1" x14ac:dyDescent="0.3">
      <c r="L15" s="29"/>
      <c r="M15" s="29"/>
    </row>
    <row r="16" spans="1:25" ht="24" customHeight="1" x14ac:dyDescent="0.35">
      <c r="A16" s="740" t="s">
        <v>290</v>
      </c>
      <c r="B16" s="84"/>
      <c r="C16" s="85"/>
      <c r="D16" s="85"/>
      <c r="E16" s="85"/>
      <c r="F16" s="85"/>
      <c r="G16" s="85"/>
      <c r="H16" s="85"/>
      <c r="I16" s="85"/>
      <c r="J16" s="85"/>
      <c r="K16" s="85"/>
      <c r="L16" s="85"/>
      <c r="M16" s="85"/>
      <c r="N16" s="85"/>
      <c r="O16" s="85"/>
      <c r="P16" s="85"/>
      <c r="Q16" s="85"/>
      <c r="R16" s="86"/>
      <c r="U16" s="59"/>
      <c r="V16" s="59"/>
      <c r="W16" s="59"/>
      <c r="X16" s="59"/>
      <c r="Y16" s="59"/>
    </row>
    <row r="17" spans="1:45" ht="24" customHeight="1" x14ac:dyDescent="0.35">
      <c r="A17" s="541" t="s">
        <v>105</v>
      </c>
      <c r="B17" s="542"/>
      <c r="C17" s="542"/>
      <c r="D17" s="542"/>
      <c r="E17" s="542"/>
      <c r="F17" s="542"/>
      <c r="G17" s="542"/>
      <c r="H17" s="542"/>
      <c r="I17" s="542"/>
      <c r="J17" s="542"/>
      <c r="K17" s="542"/>
      <c r="L17" s="87"/>
      <c r="M17" s="87"/>
      <c r="N17" s="87"/>
      <c r="O17" s="87"/>
      <c r="P17" s="87"/>
      <c r="Q17" s="87"/>
      <c r="R17" s="88"/>
      <c r="U17" s="59"/>
      <c r="V17" s="59"/>
      <c r="W17" s="59"/>
      <c r="X17" s="59"/>
      <c r="Y17" s="59"/>
    </row>
    <row r="18" spans="1:45" ht="30" customHeight="1" x14ac:dyDescent="0.35">
      <c r="A18" s="990" t="s">
        <v>106</v>
      </c>
      <c r="B18" s="990" t="s">
        <v>288</v>
      </c>
      <c r="C18" s="990"/>
      <c r="D18" s="993" t="s">
        <v>107</v>
      </c>
      <c r="E18" s="994"/>
      <c r="F18" s="997" t="s">
        <v>108</v>
      </c>
      <c r="G18" s="997"/>
      <c r="H18" s="998"/>
      <c r="I18" s="997" t="s">
        <v>109</v>
      </c>
      <c r="J18" s="997"/>
      <c r="K18" s="997" t="s">
        <v>110</v>
      </c>
      <c r="L18" s="997"/>
      <c r="M18" s="990" t="s">
        <v>111</v>
      </c>
      <c r="N18" s="990"/>
      <c r="O18" s="990" t="s">
        <v>112</v>
      </c>
      <c r="P18" s="990"/>
      <c r="Q18" s="990" t="s">
        <v>113</v>
      </c>
      <c r="R18" s="990"/>
      <c r="S18" s="59"/>
      <c r="T18" s="59"/>
      <c r="U18" s="59"/>
      <c r="V18" s="59"/>
      <c r="W18" s="59"/>
      <c r="Y18" s="29"/>
      <c r="Z18" s="27"/>
      <c r="AA18" s="27"/>
      <c r="AR18" s="22"/>
      <c r="AS18" s="22"/>
    </row>
    <row r="19" spans="1:45" ht="44.25" customHeight="1" thickBot="1" x14ac:dyDescent="0.4">
      <c r="A19" s="991"/>
      <c r="B19" s="992"/>
      <c r="C19" s="992"/>
      <c r="D19" s="995"/>
      <c r="E19" s="996"/>
      <c r="F19" s="997"/>
      <c r="G19" s="997"/>
      <c r="H19" s="999"/>
      <c r="I19" s="997"/>
      <c r="J19" s="997"/>
      <c r="K19" s="997"/>
      <c r="L19" s="997"/>
      <c r="M19" s="991"/>
      <c r="N19" s="991"/>
      <c r="O19" s="991"/>
      <c r="P19" s="991"/>
      <c r="Q19" s="991"/>
      <c r="R19" s="991"/>
      <c r="S19" s="59"/>
      <c r="T19" s="59"/>
      <c r="U19" s="59"/>
      <c r="V19" s="59"/>
      <c r="W19" s="59"/>
      <c r="Y19" s="29"/>
      <c r="Z19" s="27"/>
      <c r="AA19" s="27"/>
      <c r="AR19" s="22"/>
      <c r="AS19" s="22"/>
    </row>
    <row r="20" spans="1:45" ht="24" customHeight="1" thickBot="1" x14ac:dyDescent="0.4">
      <c r="A20" s="14"/>
      <c r="B20" s="1000"/>
      <c r="C20" s="1001"/>
      <c r="D20" s="1002" t="s">
        <v>115</v>
      </c>
      <c r="E20" s="1003"/>
      <c r="F20" s="89">
        <v>100</v>
      </c>
      <c r="G20" s="89"/>
      <c r="H20" s="90"/>
      <c r="I20" s="1003" t="str">
        <f t="shared" ref="I20:I25" si="0">IFERROR(VLOOKUP(A20,$A$40:$C$57,2,FALSE),"")</f>
        <v/>
      </c>
      <c r="J20" s="1003"/>
      <c r="K20" s="1004" t="str">
        <f>IFERROR(+B20*F20/100*I20/1000,"")</f>
        <v/>
      </c>
      <c r="L20" s="1005"/>
      <c r="M20" s="1006" t="str">
        <f>IFERROR(K20/'סיכום מצבת ופליטות- אוטומטי'!$B$41,"")</f>
        <v/>
      </c>
      <c r="N20" s="1007"/>
      <c r="O20" s="1000"/>
      <c r="P20" s="1001"/>
      <c r="Q20" s="1000"/>
      <c r="R20" s="1001"/>
      <c r="S20" s="59"/>
      <c r="T20" s="59"/>
      <c r="U20" s="59"/>
      <c r="V20" s="59"/>
      <c r="W20" s="59"/>
      <c r="Y20" s="29"/>
      <c r="Z20" s="27"/>
      <c r="AA20" s="27"/>
      <c r="AR20" s="22"/>
      <c r="AS20" s="22"/>
    </row>
    <row r="21" spans="1:45" ht="24" customHeight="1" thickBot="1" x14ac:dyDescent="0.4">
      <c r="A21" s="14"/>
      <c r="B21" s="1000"/>
      <c r="C21" s="1001"/>
      <c r="D21" s="1008" t="s">
        <v>115</v>
      </c>
      <c r="E21" s="1009"/>
      <c r="F21" s="90">
        <v>100</v>
      </c>
      <c r="G21" s="90"/>
      <c r="H21" s="90"/>
      <c r="I21" s="1003" t="str">
        <f t="shared" si="0"/>
        <v/>
      </c>
      <c r="J21" s="1003"/>
      <c r="K21" s="1010" t="str">
        <f t="shared" ref="K21:K25" si="1">IFERROR(+B21*F21/100*I21/1000,"")</f>
        <v/>
      </c>
      <c r="L21" s="1011"/>
      <c r="M21" s="1006" t="str">
        <f>IFERROR(K21/'סיכום מצבת ופליטות- אוטומטי'!$B$41,"")</f>
        <v/>
      </c>
      <c r="N21" s="1007"/>
      <c r="O21" s="1000"/>
      <c r="P21" s="1001"/>
      <c r="Q21" s="1000"/>
      <c r="R21" s="1001"/>
      <c r="S21" s="59"/>
      <c r="T21" s="59"/>
      <c r="U21" s="59"/>
      <c r="V21" s="59"/>
      <c r="W21" s="59"/>
      <c r="Y21" s="29"/>
      <c r="Z21" s="27"/>
      <c r="AA21" s="27"/>
      <c r="AR21" s="22"/>
      <c r="AS21" s="22"/>
    </row>
    <row r="22" spans="1:45" ht="24" customHeight="1" thickBot="1" x14ac:dyDescent="0.4">
      <c r="A22" s="14"/>
      <c r="B22" s="1000"/>
      <c r="C22" s="1001"/>
      <c r="D22" s="1008" t="s">
        <v>115</v>
      </c>
      <c r="E22" s="1009"/>
      <c r="F22" s="90">
        <v>100</v>
      </c>
      <c r="G22" s="90"/>
      <c r="H22" s="90"/>
      <c r="I22" s="1003" t="str">
        <f t="shared" si="0"/>
        <v/>
      </c>
      <c r="J22" s="1003"/>
      <c r="K22" s="1010" t="str">
        <f t="shared" si="1"/>
        <v/>
      </c>
      <c r="L22" s="1011"/>
      <c r="M22" s="1006" t="str">
        <f>IFERROR(K22/'סיכום מצבת ופליטות- אוטומטי'!$B$41,"")</f>
        <v/>
      </c>
      <c r="N22" s="1007"/>
      <c r="O22" s="1000"/>
      <c r="P22" s="1001"/>
      <c r="Q22" s="1000"/>
      <c r="R22" s="1001"/>
      <c r="S22" s="59"/>
      <c r="T22" s="59"/>
      <c r="U22" s="59"/>
      <c r="V22" s="59"/>
      <c r="W22" s="59"/>
      <c r="Y22" s="29"/>
      <c r="Z22" s="27"/>
      <c r="AA22" s="27"/>
      <c r="AR22" s="22"/>
      <c r="AS22" s="22"/>
    </row>
    <row r="23" spans="1:45" ht="24" customHeight="1" thickBot="1" x14ac:dyDescent="0.4">
      <c r="A23" s="14"/>
      <c r="B23" s="1000"/>
      <c r="C23" s="1001"/>
      <c r="D23" s="1008" t="s">
        <v>115</v>
      </c>
      <c r="E23" s="1009"/>
      <c r="F23" s="90">
        <v>100</v>
      </c>
      <c r="G23" s="90"/>
      <c r="H23" s="90"/>
      <c r="I23" s="1003" t="str">
        <f t="shared" si="0"/>
        <v/>
      </c>
      <c r="J23" s="1003"/>
      <c r="K23" s="1010" t="str">
        <f t="shared" si="1"/>
        <v/>
      </c>
      <c r="L23" s="1011"/>
      <c r="M23" s="1006" t="str">
        <f>IFERROR(K23/'סיכום מצבת ופליטות- אוטומטי'!$B$41,"")</f>
        <v/>
      </c>
      <c r="N23" s="1007"/>
      <c r="O23" s="1000"/>
      <c r="P23" s="1001"/>
      <c r="Q23" s="1000"/>
      <c r="R23" s="1001"/>
      <c r="S23" s="59"/>
      <c r="T23" s="59"/>
      <c r="U23" s="59"/>
      <c r="V23" s="59"/>
      <c r="W23" s="59"/>
      <c r="Y23" s="29"/>
      <c r="Z23" s="27"/>
      <c r="AA23" s="27"/>
      <c r="AR23" s="22"/>
      <c r="AS23" s="22"/>
    </row>
    <row r="24" spans="1:45" ht="24" customHeight="1" thickBot="1" x14ac:dyDescent="0.4">
      <c r="A24" s="14"/>
      <c r="B24" s="1000"/>
      <c r="C24" s="1001"/>
      <c r="D24" s="1008" t="s">
        <v>115</v>
      </c>
      <c r="E24" s="1009"/>
      <c r="F24" s="90">
        <v>100</v>
      </c>
      <c r="G24" s="90"/>
      <c r="H24" s="90"/>
      <c r="I24" s="1003" t="str">
        <f t="shared" si="0"/>
        <v/>
      </c>
      <c r="J24" s="1003"/>
      <c r="K24" s="1010" t="str">
        <f t="shared" si="1"/>
        <v/>
      </c>
      <c r="L24" s="1011"/>
      <c r="M24" s="1006" t="str">
        <f>IFERROR(K24/'סיכום מצבת ופליטות- אוטומטי'!$B$41,"")</f>
        <v/>
      </c>
      <c r="N24" s="1007"/>
      <c r="O24" s="1000"/>
      <c r="P24" s="1001"/>
      <c r="Q24" s="1000"/>
      <c r="R24" s="1001"/>
      <c r="S24" s="59"/>
      <c r="T24" s="59"/>
      <c r="U24" s="59"/>
      <c r="V24" s="59"/>
      <c r="W24" s="59"/>
      <c r="Y24" s="29"/>
      <c r="Z24" s="27"/>
      <c r="AA24" s="27"/>
      <c r="AR24" s="22"/>
      <c r="AS24" s="22"/>
    </row>
    <row r="25" spans="1:45" ht="24" customHeight="1" thickBot="1" x14ac:dyDescent="0.4">
      <c r="A25" s="14"/>
      <c r="B25" s="1000"/>
      <c r="C25" s="1001"/>
      <c r="D25" s="1008" t="s">
        <v>115</v>
      </c>
      <c r="E25" s="1009"/>
      <c r="F25" s="90">
        <v>100</v>
      </c>
      <c r="G25" s="90"/>
      <c r="H25" s="90"/>
      <c r="I25" s="1003" t="str">
        <f t="shared" si="0"/>
        <v/>
      </c>
      <c r="J25" s="1003"/>
      <c r="K25" s="1010" t="str">
        <f t="shared" si="1"/>
        <v/>
      </c>
      <c r="L25" s="1011"/>
      <c r="M25" s="1006" t="str">
        <f>IFERROR(K25/'סיכום מצבת ופליטות- אוטומטי'!$B$41,"")</f>
        <v/>
      </c>
      <c r="N25" s="1007"/>
      <c r="O25" s="1000"/>
      <c r="P25" s="1001"/>
      <c r="Q25" s="1000"/>
      <c r="R25" s="1001"/>
      <c r="S25" s="59"/>
      <c r="T25" s="59"/>
      <c r="U25" s="59"/>
      <c r="V25" s="59"/>
      <c r="W25" s="59"/>
      <c r="Y25" s="29"/>
      <c r="Z25" s="27"/>
      <c r="AA25" s="27"/>
      <c r="AR25" s="22"/>
      <c r="AS25" s="22"/>
    </row>
    <row r="26" spans="1:45" ht="52.5" customHeight="1" x14ac:dyDescent="0.35">
      <c r="A26" s="24"/>
      <c r="B26" s="24"/>
      <c r="C26" s="24"/>
      <c r="D26" s="24"/>
      <c r="E26" s="24"/>
      <c r="F26" s="24"/>
      <c r="G26" s="24"/>
      <c r="H26" s="24"/>
      <c r="I26" s="24"/>
      <c r="J26" s="24"/>
      <c r="K26" s="91"/>
      <c r="L26" s="91"/>
      <c r="M26" s="24"/>
      <c r="N26" s="24"/>
      <c r="O26" s="24"/>
      <c r="P26" s="24"/>
      <c r="Q26" s="24"/>
      <c r="R26" s="24"/>
      <c r="S26" s="59"/>
      <c r="T26" s="59"/>
      <c r="U26" s="59"/>
      <c r="V26" s="59"/>
      <c r="W26" s="59"/>
      <c r="Y26" s="29"/>
      <c r="Z26" s="27"/>
      <c r="AA26" s="27"/>
      <c r="AR26" s="22"/>
      <c r="AS26" s="22"/>
    </row>
    <row r="27" spans="1:45" ht="25.5" hidden="1" customHeight="1" x14ac:dyDescent="0.35">
      <c r="A27" s="56" t="s">
        <v>116</v>
      </c>
      <c r="B27" s="92"/>
      <c r="C27" s="32"/>
      <c r="D27" s="32"/>
      <c r="E27" s="32"/>
      <c r="F27" s="32"/>
      <c r="G27" s="32"/>
      <c r="H27" s="32"/>
      <c r="I27" s="32"/>
      <c r="J27" s="32"/>
      <c r="K27" s="93"/>
      <c r="L27" s="93"/>
      <c r="M27" s="32"/>
      <c r="N27" s="32"/>
      <c r="O27" s="32"/>
      <c r="P27" s="32"/>
      <c r="Q27" s="32"/>
      <c r="R27" s="34"/>
      <c r="S27" s="59"/>
      <c r="T27" s="59"/>
      <c r="U27" s="59"/>
      <c r="V27" s="59"/>
      <c r="W27" s="59"/>
      <c r="Y27" s="29"/>
      <c r="Z27" s="27"/>
      <c r="AA27" s="27"/>
      <c r="AR27" s="22"/>
      <c r="AS27" s="22"/>
    </row>
    <row r="28" spans="1:45" ht="21.75" hidden="1" customHeight="1" x14ac:dyDescent="0.35">
      <c r="A28" s="94"/>
      <c r="B28" s="36"/>
      <c r="C28" s="36"/>
      <c r="D28" s="36"/>
      <c r="E28" s="36"/>
      <c r="F28" s="36"/>
      <c r="G28" s="36"/>
      <c r="H28" s="36"/>
      <c r="I28" s="36"/>
      <c r="J28" s="36"/>
      <c r="K28" s="95"/>
      <c r="L28" s="95"/>
      <c r="M28" s="36"/>
      <c r="N28" s="36"/>
      <c r="O28" s="36"/>
      <c r="P28" s="36"/>
      <c r="Q28" s="36"/>
      <c r="R28" s="42"/>
      <c r="S28" s="59"/>
      <c r="T28" s="59"/>
      <c r="U28" s="59"/>
      <c r="V28" s="59"/>
      <c r="W28" s="59"/>
      <c r="Y28" s="29"/>
      <c r="Z28" s="27"/>
      <c r="AA28" s="27"/>
      <c r="AR28" s="22"/>
      <c r="AS28" s="22"/>
    </row>
    <row r="29" spans="1:45" ht="30" hidden="1" customHeight="1" x14ac:dyDescent="0.35">
      <c r="A29" s="1032" t="s">
        <v>106</v>
      </c>
      <c r="B29" s="1023" t="s">
        <v>289</v>
      </c>
      <c r="C29" s="1024"/>
      <c r="D29" s="1036" t="s">
        <v>107</v>
      </c>
      <c r="E29" s="1037"/>
      <c r="F29" s="1023" t="s">
        <v>108</v>
      </c>
      <c r="G29" s="1040"/>
      <c r="H29" s="1024"/>
      <c r="I29" s="1023" t="s">
        <v>109</v>
      </c>
      <c r="J29" s="1024"/>
      <c r="K29" s="1042" t="s">
        <v>110</v>
      </c>
      <c r="L29" s="1043"/>
      <c r="M29" s="1023" t="s">
        <v>111</v>
      </c>
      <c r="N29" s="1024"/>
      <c r="O29" s="1023" t="s">
        <v>112</v>
      </c>
      <c r="P29" s="1024"/>
      <c r="Q29" s="1023" t="s">
        <v>113</v>
      </c>
      <c r="R29" s="1024"/>
      <c r="S29" s="59"/>
      <c r="T29" s="59"/>
      <c r="U29" s="59"/>
      <c r="V29" s="59"/>
      <c r="W29" s="59"/>
      <c r="Y29" s="29"/>
      <c r="Z29" s="27"/>
      <c r="AA29" s="27"/>
      <c r="AR29" s="22"/>
      <c r="AS29" s="22"/>
    </row>
    <row r="30" spans="1:45" ht="44.25" hidden="1" customHeight="1" thickBot="1" x14ac:dyDescent="0.4">
      <c r="A30" s="1033"/>
      <c r="B30" s="1034"/>
      <c r="C30" s="1035"/>
      <c r="D30" s="1038"/>
      <c r="E30" s="1039"/>
      <c r="F30" s="1025"/>
      <c r="G30" s="1041"/>
      <c r="H30" s="1026"/>
      <c r="I30" s="1025"/>
      <c r="J30" s="1026"/>
      <c r="K30" s="1044"/>
      <c r="L30" s="1045"/>
      <c r="M30" s="1025"/>
      <c r="N30" s="1026"/>
      <c r="O30" s="1025"/>
      <c r="P30" s="1026"/>
      <c r="Q30" s="1025"/>
      <c r="R30" s="1026"/>
      <c r="S30" s="59"/>
      <c r="T30" s="59"/>
      <c r="U30" s="59"/>
      <c r="V30" s="59"/>
      <c r="W30" s="59"/>
      <c r="Y30" s="29"/>
      <c r="Z30" s="27"/>
      <c r="AA30" s="27"/>
      <c r="AR30" s="22"/>
      <c r="AS30" s="22"/>
    </row>
    <row r="31" spans="1:45" ht="24" hidden="1" customHeight="1" thickBot="1" x14ac:dyDescent="0.4">
      <c r="A31" s="96"/>
      <c r="B31" s="1014"/>
      <c r="C31" s="1015"/>
      <c r="D31" s="1016" t="s">
        <v>115</v>
      </c>
      <c r="E31" s="1017"/>
      <c r="F31" s="97">
        <v>100</v>
      </c>
      <c r="G31" s="97"/>
      <c r="H31" s="97"/>
      <c r="I31" s="1018" t="str">
        <f t="shared" ref="I31:I37" si="2">IFERROR(VLOOKUP(A31,$A$40:$C$57,2,FALSE),"")</f>
        <v/>
      </c>
      <c r="J31" s="1017"/>
      <c r="K31" s="1019" t="str">
        <f t="shared" ref="K31:K37" si="3">IFERROR(+B31*F31/100*I31/1000,"")</f>
        <v/>
      </c>
      <c r="L31" s="1020"/>
      <c r="M31" s="1021" t="str">
        <f>IFERROR(+K31/[2]סיכום!$C$34,"")</f>
        <v/>
      </c>
      <c r="N31" s="1022"/>
      <c r="O31" s="1012"/>
      <c r="P31" s="1013"/>
      <c r="Q31" s="1012"/>
      <c r="R31" s="1013"/>
      <c r="S31" s="59"/>
      <c r="T31" s="59"/>
      <c r="U31" s="59"/>
      <c r="V31" s="59"/>
      <c r="W31" s="59"/>
      <c r="Y31" s="29"/>
      <c r="Z31" s="27"/>
      <c r="AA31" s="27"/>
      <c r="AR31" s="22"/>
      <c r="AS31" s="22"/>
    </row>
    <row r="32" spans="1:45" ht="24" hidden="1" customHeight="1" thickBot="1" x14ac:dyDescent="0.4">
      <c r="A32" s="96"/>
      <c r="B32" s="1014"/>
      <c r="C32" s="1015"/>
      <c r="D32" s="1016" t="s">
        <v>115</v>
      </c>
      <c r="E32" s="1017"/>
      <c r="F32" s="97">
        <v>100</v>
      </c>
      <c r="G32" s="97"/>
      <c r="H32" s="97"/>
      <c r="I32" s="1018" t="str">
        <f t="shared" si="2"/>
        <v/>
      </c>
      <c r="J32" s="1017"/>
      <c r="K32" s="1019" t="str">
        <f t="shared" si="3"/>
        <v/>
      </c>
      <c r="L32" s="1020"/>
      <c r="M32" s="1021" t="str">
        <f>IFERROR(+K32/[2]סיכום!$C$34,"")</f>
        <v/>
      </c>
      <c r="N32" s="1022"/>
      <c r="O32" s="1012"/>
      <c r="P32" s="1013"/>
      <c r="Q32" s="1012"/>
      <c r="R32" s="1013"/>
      <c r="S32" s="59"/>
      <c r="T32" s="59"/>
      <c r="U32" s="59"/>
      <c r="V32" s="59"/>
      <c r="W32" s="59"/>
      <c r="Y32" s="29"/>
      <c r="Z32" s="27"/>
      <c r="AA32" s="27"/>
      <c r="AR32" s="22"/>
      <c r="AS32" s="22"/>
    </row>
    <row r="33" spans="1:45" ht="24" hidden="1" customHeight="1" thickBot="1" x14ac:dyDescent="0.4">
      <c r="A33" s="96"/>
      <c r="B33" s="1014"/>
      <c r="C33" s="1015"/>
      <c r="D33" s="1016" t="s">
        <v>115</v>
      </c>
      <c r="E33" s="1017"/>
      <c r="F33" s="97">
        <v>100</v>
      </c>
      <c r="G33" s="97"/>
      <c r="H33" s="97"/>
      <c r="I33" s="1018" t="str">
        <f t="shared" si="2"/>
        <v/>
      </c>
      <c r="J33" s="1017"/>
      <c r="K33" s="1019" t="str">
        <f t="shared" si="3"/>
        <v/>
      </c>
      <c r="L33" s="1020"/>
      <c r="M33" s="1021" t="str">
        <f>IFERROR(+K33/[2]סיכום!$C$34,"")</f>
        <v/>
      </c>
      <c r="N33" s="1022"/>
      <c r="O33" s="1012"/>
      <c r="P33" s="1013"/>
      <c r="Q33" s="1012"/>
      <c r="R33" s="1013"/>
      <c r="S33" s="59"/>
      <c r="T33" s="59"/>
      <c r="U33" s="59"/>
      <c r="V33" s="59"/>
      <c r="W33" s="59"/>
      <c r="Y33" s="29"/>
      <c r="Z33" s="27"/>
      <c r="AA33" s="27"/>
      <c r="AR33" s="22"/>
      <c r="AS33" s="22"/>
    </row>
    <row r="34" spans="1:45" ht="24" hidden="1" customHeight="1" thickBot="1" x14ac:dyDescent="0.4">
      <c r="A34" s="96"/>
      <c r="B34" s="1014"/>
      <c r="C34" s="1015"/>
      <c r="D34" s="1016" t="s">
        <v>115</v>
      </c>
      <c r="E34" s="1017"/>
      <c r="F34" s="97">
        <v>100</v>
      </c>
      <c r="G34" s="97"/>
      <c r="H34" s="97"/>
      <c r="I34" s="1018" t="str">
        <f t="shared" si="2"/>
        <v/>
      </c>
      <c r="J34" s="1017"/>
      <c r="K34" s="1019" t="str">
        <f t="shared" si="3"/>
        <v/>
      </c>
      <c r="L34" s="1020"/>
      <c r="M34" s="1021" t="str">
        <f>IFERROR(+K34/[2]סיכום!$C$34,"")</f>
        <v/>
      </c>
      <c r="N34" s="1022"/>
      <c r="O34" s="1012"/>
      <c r="P34" s="1013"/>
      <c r="Q34" s="1012"/>
      <c r="R34" s="1013"/>
      <c r="S34" s="59"/>
      <c r="T34" s="59"/>
      <c r="U34" s="59"/>
      <c r="V34" s="59"/>
      <c r="W34" s="59"/>
      <c r="Y34" s="29"/>
      <c r="Z34" s="27"/>
      <c r="AA34" s="27"/>
      <c r="AR34" s="22"/>
      <c r="AS34" s="22"/>
    </row>
    <row r="35" spans="1:45" ht="24" hidden="1" customHeight="1" thickBot="1" x14ac:dyDescent="0.4">
      <c r="A35" s="96"/>
      <c r="B35" s="1014"/>
      <c r="C35" s="1015"/>
      <c r="D35" s="1016" t="s">
        <v>115</v>
      </c>
      <c r="E35" s="1017"/>
      <c r="F35" s="97">
        <v>100</v>
      </c>
      <c r="G35" s="97"/>
      <c r="H35" s="97"/>
      <c r="I35" s="1018" t="str">
        <f t="shared" si="2"/>
        <v/>
      </c>
      <c r="J35" s="1017"/>
      <c r="K35" s="1019" t="str">
        <f t="shared" si="3"/>
        <v/>
      </c>
      <c r="L35" s="1020"/>
      <c r="M35" s="1021" t="str">
        <f>IFERROR(+K35/[2]סיכום!$C$34,"")</f>
        <v/>
      </c>
      <c r="N35" s="1022"/>
      <c r="O35" s="1012"/>
      <c r="P35" s="1013"/>
      <c r="Q35" s="1012"/>
      <c r="R35" s="1013"/>
      <c r="S35" s="59"/>
      <c r="T35" s="59"/>
      <c r="U35" s="59"/>
      <c r="V35" s="59"/>
      <c r="W35" s="59"/>
      <c r="Y35" s="29"/>
      <c r="Z35" s="27"/>
      <c r="AA35" s="27"/>
      <c r="AR35" s="22"/>
      <c r="AS35" s="22"/>
    </row>
    <row r="36" spans="1:45" ht="24" hidden="1" customHeight="1" thickBot="1" x14ac:dyDescent="0.4">
      <c r="A36" s="96"/>
      <c r="B36" s="1014"/>
      <c r="C36" s="1015"/>
      <c r="D36" s="1016" t="s">
        <v>115</v>
      </c>
      <c r="E36" s="1017"/>
      <c r="F36" s="97">
        <v>100</v>
      </c>
      <c r="G36" s="97"/>
      <c r="H36" s="97"/>
      <c r="I36" s="1018" t="str">
        <f t="shared" si="2"/>
        <v/>
      </c>
      <c r="J36" s="1017"/>
      <c r="K36" s="1019" t="str">
        <f t="shared" si="3"/>
        <v/>
      </c>
      <c r="L36" s="1020"/>
      <c r="M36" s="1021" t="str">
        <f>IFERROR(+K36/[2]סיכום!$C$34,"")</f>
        <v/>
      </c>
      <c r="N36" s="1022"/>
      <c r="O36" s="1012"/>
      <c r="P36" s="1013"/>
      <c r="Q36" s="1012"/>
      <c r="R36" s="1013"/>
      <c r="S36" s="59"/>
      <c r="T36" s="59"/>
      <c r="U36" s="59"/>
      <c r="V36" s="59"/>
      <c r="W36" s="59"/>
      <c r="Y36" s="29"/>
      <c r="Z36" s="27"/>
      <c r="AA36" s="27"/>
      <c r="AR36" s="22"/>
      <c r="AS36" s="22"/>
    </row>
    <row r="37" spans="1:45" ht="24" hidden="1" customHeight="1" thickBot="1" x14ac:dyDescent="0.4">
      <c r="A37" s="96"/>
      <c r="B37" s="1014"/>
      <c r="C37" s="1015"/>
      <c r="D37" s="1016" t="s">
        <v>115</v>
      </c>
      <c r="E37" s="1017"/>
      <c r="F37" s="97">
        <v>100</v>
      </c>
      <c r="G37" s="97"/>
      <c r="H37" s="97"/>
      <c r="I37" s="1018" t="str">
        <f t="shared" si="2"/>
        <v/>
      </c>
      <c r="J37" s="1017"/>
      <c r="K37" s="1019" t="str">
        <f t="shared" si="3"/>
        <v/>
      </c>
      <c r="L37" s="1020"/>
      <c r="M37" s="1021" t="str">
        <f>IFERROR(+K37/[2]סיכום!$C$34,"")</f>
        <v/>
      </c>
      <c r="N37" s="1022"/>
      <c r="O37" s="1012"/>
      <c r="P37" s="1013"/>
      <c r="Q37" s="1012"/>
      <c r="R37" s="1013"/>
      <c r="S37" s="59"/>
      <c r="T37" s="59"/>
      <c r="U37" s="59"/>
      <c r="V37" s="59"/>
      <c r="W37" s="59"/>
      <c r="Y37" s="29"/>
      <c r="Z37" s="27"/>
      <c r="AA37" s="27"/>
      <c r="AR37" s="22"/>
      <c r="AS37" s="22"/>
    </row>
    <row r="38" spans="1:45" ht="45" customHeight="1" x14ac:dyDescent="0.35">
      <c r="A38" s="1031" t="s">
        <v>117</v>
      </c>
      <c r="B38" s="1031"/>
      <c r="C38" s="1031"/>
      <c r="D38" s="1031"/>
      <c r="E38" s="1031"/>
      <c r="F38" s="1031"/>
      <c r="G38" s="36"/>
      <c r="H38" s="36"/>
      <c r="I38" s="36"/>
      <c r="J38" s="24"/>
      <c r="K38" s="24"/>
      <c r="L38" s="24"/>
      <c r="M38" s="24"/>
      <c r="N38" s="24"/>
      <c r="O38" s="24"/>
      <c r="P38" s="24"/>
      <c r="Q38" s="24"/>
      <c r="R38" s="24"/>
      <c r="S38" s="24"/>
      <c r="T38" s="24"/>
      <c r="U38" s="24"/>
      <c r="V38" s="59"/>
      <c r="W38" s="59"/>
      <c r="X38" s="59"/>
      <c r="Y38" s="59"/>
    </row>
    <row r="39" spans="1:45" ht="52" customHeight="1" x14ac:dyDescent="0.35">
      <c r="A39" s="98" t="s">
        <v>118</v>
      </c>
      <c r="B39" s="1029" t="s">
        <v>119</v>
      </c>
      <c r="C39" s="1030"/>
      <c r="D39" s="99" t="s">
        <v>120</v>
      </c>
      <c r="E39" s="100" t="s">
        <v>121</v>
      </c>
      <c r="F39" s="100"/>
      <c r="G39" s="36"/>
      <c r="H39" s="36"/>
      <c r="I39" s="36"/>
      <c r="J39" s="24"/>
      <c r="K39" s="24"/>
      <c r="L39" s="24"/>
      <c r="M39" s="24"/>
      <c r="N39" s="24"/>
      <c r="O39" s="24"/>
      <c r="P39" s="24"/>
      <c r="Q39" s="24"/>
      <c r="R39" s="24"/>
      <c r="S39" s="24"/>
      <c r="T39" s="24"/>
      <c r="U39" s="24"/>
      <c r="V39" s="59"/>
      <c r="W39" s="59"/>
      <c r="X39" s="59"/>
      <c r="Y39" s="59"/>
    </row>
    <row r="40" spans="1:45" ht="24" customHeight="1" x14ac:dyDescent="0.45">
      <c r="A40" s="101" t="s">
        <v>122</v>
      </c>
      <c r="B40" s="1027">
        <f>GWP!E17</f>
        <v>10200</v>
      </c>
      <c r="C40" s="1028"/>
      <c r="D40" s="102">
        <f t="shared" ref="D40:D57" si="4">+IF($A$20=A40,$B$20*$F$20/100)+IF($A$21=A40,$B$21*$F$21/100)+IF($A$22=A40,$B$22*$F$22/100)+IF($A$23=A40,$B$23*$F$23/100)+IF($A$24=A40,$B$24*$F$24/100)+IF($A$25=A40,$B$25*$F$25/100)+IF($A$31=A40,$B$31*$F$31/100)+IF($A$32=A40,$B$32*$F$32/100)+IF($A$33=A40,$B$33*$F$33/100)+IF($A$34=A40,$B$34*$F$34/100)+IF($A$35=A40,$B$35*$F$35/100)+IF($A$36=A40,$B$36*$F$36/100)+IF($A$37=A40,$B$37*$F$37/100)</f>
        <v>0</v>
      </c>
      <c r="E40" s="102">
        <f t="shared" ref="E40:E57" si="5">+D40/1000*B40</f>
        <v>0</v>
      </c>
      <c r="F40" s="102"/>
      <c r="G40" s="36"/>
      <c r="H40" s="36"/>
      <c r="I40" s="36"/>
      <c r="J40" s="24"/>
      <c r="K40" s="24"/>
      <c r="L40" s="24"/>
      <c r="M40" s="24"/>
      <c r="N40" s="24"/>
      <c r="O40" s="24"/>
      <c r="P40" s="24"/>
      <c r="Q40" s="24"/>
      <c r="R40" s="24"/>
      <c r="S40" s="24"/>
      <c r="T40" s="24"/>
      <c r="U40" s="24"/>
      <c r="V40" s="59"/>
      <c r="W40" s="59"/>
      <c r="X40" s="59"/>
      <c r="Y40" s="59"/>
    </row>
    <row r="41" spans="1:45" ht="24" customHeight="1" x14ac:dyDescent="0.45">
      <c r="A41" s="101" t="s">
        <v>123</v>
      </c>
      <c r="B41" s="1027">
        <f>GWP!E19</f>
        <v>79</v>
      </c>
      <c r="C41" s="1028"/>
      <c r="D41" s="102">
        <f t="shared" si="4"/>
        <v>0</v>
      </c>
      <c r="E41" s="102">
        <f t="shared" si="5"/>
        <v>0</v>
      </c>
      <c r="F41" s="102"/>
      <c r="G41" s="36"/>
      <c r="H41" s="36"/>
      <c r="I41" s="36"/>
      <c r="J41" s="24"/>
      <c r="K41" s="24"/>
      <c r="L41" s="24"/>
      <c r="M41" s="24"/>
      <c r="N41" s="24"/>
      <c r="O41" s="24"/>
      <c r="P41" s="24"/>
      <c r="Q41" s="24"/>
      <c r="R41" s="24"/>
      <c r="S41" s="24"/>
      <c r="T41" s="24"/>
      <c r="U41" s="24"/>
      <c r="V41" s="59"/>
      <c r="W41" s="59"/>
      <c r="X41" s="59"/>
      <c r="Y41" s="59"/>
    </row>
    <row r="42" spans="1:45" ht="24" customHeight="1" x14ac:dyDescent="0.45">
      <c r="A42" s="101" t="s">
        <v>114</v>
      </c>
      <c r="B42" s="1027">
        <f>GWP!E18</f>
        <v>1760</v>
      </c>
      <c r="C42" s="1028"/>
      <c r="D42" s="102">
        <f t="shared" si="4"/>
        <v>0</v>
      </c>
      <c r="E42" s="102">
        <f t="shared" si="5"/>
        <v>0</v>
      </c>
      <c r="F42" s="102"/>
      <c r="G42" s="36"/>
      <c r="H42" s="36"/>
      <c r="I42" s="36"/>
      <c r="J42" s="24"/>
      <c r="K42" s="24"/>
      <c r="L42" s="24"/>
      <c r="M42" s="24"/>
      <c r="N42" s="24"/>
      <c r="O42" s="24"/>
      <c r="P42" s="24"/>
      <c r="Q42" s="24"/>
      <c r="R42" s="24"/>
      <c r="S42" s="24"/>
      <c r="T42" s="24"/>
      <c r="U42" s="24"/>
      <c r="V42" s="59"/>
      <c r="W42" s="59"/>
      <c r="X42" s="59"/>
      <c r="Y42" s="59"/>
    </row>
    <row r="43" spans="1:45" ht="24" customHeight="1" x14ac:dyDescent="0.45">
      <c r="A43" s="101" t="s">
        <v>124</v>
      </c>
      <c r="B43" s="1027">
        <f>GWP!E25</f>
        <v>1300</v>
      </c>
      <c r="C43" s="1028"/>
      <c r="D43" s="102">
        <f t="shared" si="4"/>
        <v>0</v>
      </c>
      <c r="E43" s="102">
        <f t="shared" si="5"/>
        <v>0</v>
      </c>
      <c r="F43" s="102"/>
      <c r="G43" s="24"/>
      <c r="H43" s="24"/>
      <c r="I43" s="24"/>
      <c r="J43" s="24"/>
      <c r="K43" s="24"/>
      <c r="L43" s="24"/>
      <c r="M43" s="24"/>
      <c r="N43" s="24"/>
      <c r="O43" s="24"/>
      <c r="P43" s="24"/>
      <c r="Q43" s="24"/>
      <c r="R43" s="24"/>
      <c r="S43" s="24"/>
      <c r="T43" s="24"/>
      <c r="U43" s="24"/>
      <c r="V43" s="59"/>
      <c r="W43" s="59"/>
      <c r="X43" s="59"/>
      <c r="Y43" s="59"/>
    </row>
    <row r="44" spans="1:45" ht="24" customHeight="1" x14ac:dyDescent="0.45">
      <c r="A44" s="101" t="s">
        <v>125</v>
      </c>
      <c r="B44" s="1027">
        <f>GWP!E31</f>
        <v>3350</v>
      </c>
      <c r="C44" s="1028"/>
      <c r="D44" s="102">
        <f t="shared" si="4"/>
        <v>0</v>
      </c>
      <c r="E44" s="102">
        <f t="shared" si="5"/>
        <v>0</v>
      </c>
      <c r="F44" s="102"/>
      <c r="G44" s="24"/>
      <c r="H44" s="24"/>
      <c r="I44" s="24"/>
      <c r="J44" s="24"/>
      <c r="K44" s="24"/>
      <c r="L44" s="24"/>
      <c r="M44" s="24"/>
      <c r="N44" s="24"/>
      <c r="O44" s="24"/>
      <c r="P44" s="24"/>
      <c r="Q44" s="24"/>
      <c r="R44" s="24"/>
      <c r="S44" s="24"/>
      <c r="T44" s="24"/>
      <c r="U44" s="24"/>
      <c r="V44" s="59"/>
      <c r="W44" s="59"/>
      <c r="X44" s="59"/>
      <c r="Y44" s="59"/>
    </row>
    <row r="45" spans="1:45" ht="22.5" customHeight="1" x14ac:dyDescent="0.45">
      <c r="A45" s="101" t="s">
        <v>126</v>
      </c>
      <c r="B45" s="1027">
        <f>GWP!E41</f>
        <v>11100</v>
      </c>
      <c r="C45" s="1028"/>
      <c r="D45" s="102">
        <f t="shared" si="4"/>
        <v>0</v>
      </c>
      <c r="E45" s="102">
        <f t="shared" si="5"/>
        <v>0</v>
      </c>
      <c r="F45" s="102"/>
      <c r="G45" s="24"/>
      <c r="H45" s="24"/>
      <c r="I45" s="24"/>
      <c r="J45" s="24"/>
      <c r="K45" s="24"/>
      <c r="L45" s="24"/>
      <c r="M45" s="24"/>
      <c r="N45" s="24"/>
      <c r="O45" s="24"/>
      <c r="P45" s="24"/>
      <c r="Q45" s="24"/>
      <c r="R45" s="24"/>
      <c r="S45" s="24"/>
      <c r="T45" s="24"/>
      <c r="U45" s="24"/>
      <c r="V45" s="59"/>
      <c r="W45" s="59"/>
      <c r="X45" s="59"/>
      <c r="Y45" s="59"/>
    </row>
    <row r="46" spans="1:45" ht="24" customHeight="1" x14ac:dyDescent="0.45">
      <c r="A46" s="101" t="s">
        <v>127</v>
      </c>
      <c r="B46" s="1027">
        <f>GWP!E40</f>
        <v>6630</v>
      </c>
      <c r="C46" s="1028"/>
      <c r="D46" s="102">
        <f t="shared" si="4"/>
        <v>0</v>
      </c>
      <c r="E46" s="102">
        <f t="shared" si="5"/>
        <v>0</v>
      </c>
      <c r="F46" s="102"/>
      <c r="J46" s="24"/>
      <c r="K46" s="24"/>
      <c r="L46" s="24"/>
      <c r="M46" s="24"/>
      <c r="N46" s="24"/>
      <c r="O46" s="24"/>
      <c r="P46" s="24"/>
      <c r="Q46" s="24"/>
      <c r="R46" s="24"/>
      <c r="S46" s="24"/>
      <c r="T46" s="24"/>
      <c r="U46" s="24"/>
      <c r="V46" s="59"/>
      <c r="W46" s="59"/>
      <c r="X46" s="59"/>
      <c r="Y46" s="59"/>
    </row>
    <row r="47" spans="1:45" ht="24" customHeight="1" x14ac:dyDescent="0.45">
      <c r="A47" s="101" t="s">
        <v>128</v>
      </c>
      <c r="B47" s="1027">
        <f>GWP!E42</f>
        <v>8900</v>
      </c>
      <c r="C47" s="1028"/>
      <c r="D47" s="102">
        <f t="shared" si="4"/>
        <v>0</v>
      </c>
      <c r="E47" s="102">
        <f t="shared" si="5"/>
        <v>0</v>
      </c>
      <c r="F47" s="102"/>
      <c r="G47" s="24"/>
      <c r="H47" s="24"/>
      <c r="I47" s="24"/>
      <c r="J47" s="24"/>
      <c r="K47" s="24"/>
      <c r="L47" s="24"/>
      <c r="M47" s="24"/>
      <c r="N47" s="24"/>
      <c r="O47" s="24"/>
      <c r="P47" s="24"/>
      <c r="Q47" s="24"/>
      <c r="R47" s="24"/>
      <c r="S47" s="24"/>
      <c r="T47" s="24"/>
      <c r="U47" s="24"/>
      <c r="V47" s="59"/>
      <c r="W47" s="59"/>
      <c r="X47" s="59"/>
      <c r="Y47" s="59"/>
    </row>
    <row r="48" spans="1:45" ht="24" customHeight="1" x14ac:dyDescent="0.45">
      <c r="A48" s="101" t="s">
        <v>129</v>
      </c>
      <c r="B48" s="1027">
        <f>GWP!E43</f>
        <v>9540</v>
      </c>
      <c r="C48" s="1028"/>
      <c r="D48" s="102">
        <f t="shared" si="4"/>
        <v>0</v>
      </c>
      <c r="E48" s="102">
        <f t="shared" si="5"/>
        <v>0</v>
      </c>
      <c r="F48" s="102"/>
      <c r="G48" s="103"/>
      <c r="H48" s="103"/>
      <c r="I48" s="103"/>
      <c r="J48" s="24"/>
      <c r="K48" s="24"/>
      <c r="L48" s="24"/>
      <c r="M48" s="24"/>
      <c r="N48" s="24"/>
      <c r="O48" s="24"/>
      <c r="P48" s="24"/>
      <c r="Q48" s="24"/>
      <c r="R48" s="24"/>
      <c r="S48" s="24"/>
      <c r="T48" s="24"/>
      <c r="U48" s="24"/>
      <c r="V48" s="59"/>
      <c r="W48" s="59"/>
      <c r="X48" s="59"/>
      <c r="Y48" s="59"/>
    </row>
    <row r="49" spans="1:45" ht="24" customHeight="1" x14ac:dyDescent="0.45">
      <c r="A49" s="101" t="str">
        <f>[2]GWP!$J$46</f>
        <v>PFC-31-10</v>
      </c>
      <c r="B49" s="1027">
        <f>GWP!E44</f>
        <v>9200</v>
      </c>
      <c r="C49" s="1028"/>
      <c r="D49" s="102">
        <f t="shared" si="4"/>
        <v>0</v>
      </c>
      <c r="E49" s="102">
        <f t="shared" si="5"/>
        <v>0</v>
      </c>
      <c r="F49" s="102"/>
      <c r="G49" s="27"/>
      <c r="H49" s="104"/>
      <c r="I49" s="104"/>
      <c r="J49" s="24"/>
      <c r="K49" s="24"/>
      <c r="L49" s="24"/>
      <c r="M49" s="24"/>
      <c r="N49" s="24"/>
      <c r="O49" s="24"/>
      <c r="P49" s="24"/>
      <c r="Q49" s="24"/>
      <c r="R49" s="24"/>
      <c r="S49" s="24"/>
      <c r="T49" s="24"/>
      <c r="U49" s="24"/>
      <c r="V49" s="59"/>
      <c r="W49" s="59"/>
      <c r="X49" s="59"/>
      <c r="Y49" s="59"/>
    </row>
    <row r="50" spans="1:45" ht="24" customHeight="1" x14ac:dyDescent="0.45">
      <c r="A50" s="101" t="str">
        <f>[2]GWP!$J$48</f>
        <v>PFC-51-14</v>
      </c>
      <c r="B50" s="1027">
        <f>GWP!E46</f>
        <v>7910</v>
      </c>
      <c r="C50" s="1028"/>
      <c r="D50" s="102">
        <f t="shared" si="4"/>
        <v>0</v>
      </c>
      <c r="E50" s="102">
        <f t="shared" si="5"/>
        <v>0</v>
      </c>
      <c r="F50" s="102"/>
      <c r="G50" s="27"/>
      <c r="H50" s="104"/>
      <c r="I50" s="104"/>
      <c r="J50" s="24"/>
      <c r="K50" s="24"/>
      <c r="L50" s="24"/>
      <c r="M50" s="24"/>
      <c r="N50" s="24"/>
      <c r="O50" s="24"/>
      <c r="P50" s="24"/>
      <c r="Q50" s="24"/>
      <c r="R50" s="24"/>
      <c r="S50" s="24"/>
      <c r="T50" s="24"/>
      <c r="U50" s="24"/>
      <c r="V50" s="59"/>
      <c r="W50" s="59"/>
      <c r="X50" s="59"/>
      <c r="Y50" s="59"/>
    </row>
    <row r="51" spans="1:45" ht="24" customHeight="1" x14ac:dyDescent="0.45">
      <c r="A51" s="101" t="s">
        <v>130</v>
      </c>
      <c r="B51" s="1027">
        <v>3943</v>
      </c>
      <c r="C51" s="1028"/>
      <c r="D51" s="102">
        <f t="shared" si="4"/>
        <v>0</v>
      </c>
      <c r="E51" s="102">
        <f t="shared" si="5"/>
        <v>0</v>
      </c>
      <c r="F51" s="102"/>
      <c r="G51" s="27"/>
      <c r="H51" s="104"/>
      <c r="I51" s="104"/>
      <c r="J51" s="24"/>
      <c r="K51" s="24"/>
      <c r="L51" s="24"/>
      <c r="M51" s="24"/>
      <c r="N51" s="24"/>
      <c r="O51" s="24"/>
      <c r="P51" s="24"/>
      <c r="Q51" s="24"/>
      <c r="R51" s="24"/>
      <c r="S51" s="24"/>
      <c r="T51" s="24"/>
      <c r="U51" s="24"/>
      <c r="V51" s="59"/>
      <c r="W51" s="59"/>
      <c r="X51" s="59"/>
      <c r="Y51" s="59"/>
    </row>
    <row r="52" spans="1:45" ht="24" customHeight="1" x14ac:dyDescent="0.45">
      <c r="A52" s="101" t="s">
        <v>131</v>
      </c>
      <c r="B52" s="1027">
        <v>1624</v>
      </c>
      <c r="C52" s="1028"/>
      <c r="D52" s="102">
        <f t="shared" si="4"/>
        <v>0</v>
      </c>
      <c r="E52" s="102">
        <f t="shared" si="5"/>
        <v>0</v>
      </c>
      <c r="F52" s="102"/>
      <c r="G52" s="27"/>
      <c r="H52" s="104"/>
      <c r="I52" s="104"/>
      <c r="J52" s="24"/>
      <c r="K52" s="24"/>
      <c r="L52" s="24"/>
      <c r="M52" s="24"/>
      <c r="N52" s="24"/>
      <c r="O52" s="24"/>
      <c r="P52" s="24"/>
      <c r="Q52" s="24"/>
      <c r="R52" s="24"/>
      <c r="S52" s="24"/>
      <c r="T52" s="24"/>
      <c r="U52" s="24"/>
      <c r="V52" s="59"/>
      <c r="W52" s="59"/>
      <c r="X52" s="59"/>
      <c r="Y52" s="59"/>
    </row>
    <row r="53" spans="1:45" ht="24" customHeight="1" x14ac:dyDescent="0.45">
      <c r="A53" s="101" t="s">
        <v>132</v>
      </c>
      <c r="B53" s="1027">
        <v>1924</v>
      </c>
      <c r="C53" s="1028"/>
      <c r="D53" s="102">
        <f t="shared" si="4"/>
        <v>0</v>
      </c>
      <c r="E53" s="102">
        <f t="shared" si="5"/>
        <v>0</v>
      </c>
      <c r="F53" s="102"/>
      <c r="G53" s="27"/>
      <c r="H53" s="27"/>
      <c r="I53" s="27"/>
      <c r="J53" s="24"/>
      <c r="K53" s="24"/>
      <c r="L53" s="24"/>
      <c r="M53" s="24"/>
      <c r="N53" s="24"/>
      <c r="O53" s="24"/>
      <c r="P53" s="24"/>
      <c r="Q53" s="24"/>
      <c r="R53" s="24"/>
      <c r="S53" s="24"/>
      <c r="T53" s="24"/>
      <c r="U53" s="24"/>
      <c r="V53" s="59"/>
      <c r="W53" s="59"/>
      <c r="X53" s="59"/>
      <c r="Y53" s="59"/>
    </row>
    <row r="54" spans="1:45" ht="24" customHeight="1" x14ac:dyDescent="0.45">
      <c r="A54" s="101" t="s">
        <v>133</v>
      </c>
      <c r="B54" s="1027">
        <v>3985</v>
      </c>
      <c r="C54" s="1028"/>
      <c r="D54" s="102">
        <f t="shared" si="4"/>
        <v>0</v>
      </c>
      <c r="E54" s="102">
        <f t="shared" si="5"/>
        <v>0</v>
      </c>
      <c r="F54" s="102"/>
      <c r="G54" s="27"/>
      <c r="H54" s="104"/>
      <c r="I54" s="104"/>
      <c r="J54" s="24"/>
      <c r="K54" s="24"/>
      <c r="L54" s="24"/>
      <c r="M54" s="24"/>
      <c r="N54" s="24"/>
      <c r="O54" s="24"/>
      <c r="P54" s="24"/>
      <c r="Q54" s="24"/>
      <c r="R54" s="24"/>
      <c r="S54" s="24"/>
      <c r="T54" s="24"/>
      <c r="U54" s="24"/>
      <c r="V54" s="59"/>
      <c r="W54" s="59"/>
      <c r="X54" s="59"/>
      <c r="Y54" s="59"/>
    </row>
    <row r="55" spans="1:45" ht="24" customHeight="1" x14ac:dyDescent="0.45">
      <c r="A55" s="101" t="s">
        <v>134</v>
      </c>
      <c r="B55" s="1027">
        <v>4</v>
      </c>
      <c r="C55" s="1028"/>
      <c r="D55" s="102">
        <f t="shared" si="4"/>
        <v>0</v>
      </c>
      <c r="E55" s="102">
        <f t="shared" si="5"/>
        <v>0</v>
      </c>
      <c r="F55" s="102"/>
      <c r="G55" s="27"/>
      <c r="H55" s="104"/>
      <c r="I55" s="104"/>
      <c r="J55" s="24"/>
      <c r="K55" s="24"/>
      <c r="L55" s="24"/>
      <c r="M55" s="24"/>
      <c r="N55" s="24"/>
      <c r="O55" s="24"/>
      <c r="P55" s="24"/>
      <c r="Q55" s="24"/>
      <c r="R55" s="24"/>
      <c r="S55" s="24"/>
      <c r="T55" s="24"/>
      <c r="U55" s="24"/>
      <c r="V55" s="59"/>
      <c r="W55" s="59"/>
      <c r="X55" s="59"/>
      <c r="Y55" s="59"/>
    </row>
    <row r="56" spans="1:45" ht="24" customHeight="1" x14ac:dyDescent="0.45">
      <c r="A56" s="101" t="s">
        <v>135</v>
      </c>
      <c r="B56" s="1027">
        <v>7</v>
      </c>
      <c r="C56" s="1028"/>
      <c r="D56" s="102">
        <f t="shared" si="4"/>
        <v>0</v>
      </c>
      <c r="E56" s="102">
        <f t="shared" si="5"/>
        <v>0</v>
      </c>
      <c r="F56" s="102"/>
      <c r="G56" s="27"/>
      <c r="H56" s="104"/>
      <c r="I56" s="104"/>
      <c r="J56" s="24"/>
      <c r="K56" s="24"/>
      <c r="L56" s="24"/>
      <c r="M56" s="24"/>
      <c r="N56" s="24"/>
      <c r="O56" s="24"/>
      <c r="P56" s="24"/>
      <c r="Q56" s="24"/>
      <c r="R56" s="24"/>
      <c r="S56" s="24"/>
      <c r="T56" s="24"/>
      <c r="U56" s="24"/>
      <c r="V56" s="59"/>
      <c r="W56" s="59"/>
      <c r="X56" s="59"/>
      <c r="Y56" s="59"/>
    </row>
    <row r="57" spans="1:45" ht="24" customHeight="1" x14ac:dyDescent="0.45">
      <c r="A57" s="101" t="s">
        <v>136</v>
      </c>
      <c r="B57" s="1027">
        <v>4.5</v>
      </c>
      <c r="C57" s="1028"/>
      <c r="D57" s="102">
        <f t="shared" si="4"/>
        <v>0</v>
      </c>
      <c r="E57" s="102">
        <f t="shared" si="5"/>
        <v>0</v>
      </c>
      <c r="F57" s="102"/>
      <c r="G57" s="27"/>
      <c r="H57" s="104"/>
      <c r="I57" s="104"/>
      <c r="J57" s="24"/>
      <c r="K57" s="24"/>
      <c r="L57" s="24"/>
      <c r="M57" s="24"/>
      <c r="N57" s="24"/>
      <c r="O57" s="24"/>
      <c r="P57" s="24"/>
      <c r="Q57" s="24"/>
      <c r="R57" s="24"/>
      <c r="S57" s="24"/>
      <c r="T57" s="24"/>
      <c r="U57" s="24"/>
      <c r="V57" s="59"/>
      <c r="W57" s="59"/>
      <c r="X57" s="59"/>
      <c r="Y57" s="59"/>
    </row>
    <row r="58" spans="1:45" ht="24" customHeight="1" x14ac:dyDescent="0.35">
      <c r="A58" s="26"/>
      <c r="B58" s="26"/>
      <c r="C58" s="26"/>
      <c r="D58" s="26"/>
      <c r="E58" s="26"/>
      <c r="F58" s="26"/>
      <c r="G58" s="27"/>
      <c r="H58" s="104"/>
      <c r="I58" s="104"/>
      <c r="J58" s="24"/>
      <c r="K58" s="24"/>
      <c r="P58" s="24"/>
      <c r="Q58" s="24"/>
      <c r="R58" s="24"/>
      <c r="S58" s="24"/>
      <c r="T58" s="24"/>
      <c r="U58" s="24"/>
      <c r="V58" s="59"/>
      <c r="W58" s="59"/>
      <c r="X58" s="59"/>
      <c r="Y58" s="59"/>
    </row>
    <row r="59" spans="1:45" ht="21" customHeight="1" x14ac:dyDescent="0.35">
      <c r="A59" s="750" t="s">
        <v>137</v>
      </c>
      <c r="B59" s="68"/>
      <c r="F59" s="68"/>
      <c r="G59" s="104"/>
      <c r="H59" s="104"/>
      <c r="I59" s="104"/>
      <c r="J59" s="27"/>
      <c r="K59" s="26"/>
      <c r="M59" s="24"/>
      <c r="N59" s="24"/>
      <c r="O59" s="24"/>
      <c r="P59" s="24"/>
      <c r="Q59" s="24"/>
      <c r="R59" s="24"/>
      <c r="S59" s="24"/>
      <c r="T59" s="24"/>
      <c r="U59" s="24"/>
    </row>
    <row r="60" spans="1:45" ht="24" customHeight="1" thickBot="1" x14ac:dyDescent="0.4">
      <c r="G60" s="104"/>
      <c r="H60" s="104"/>
      <c r="I60" s="104"/>
      <c r="J60" s="27"/>
      <c r="K60" s="24"/>
      <c r="L60" s="24"/>
      <c r="M60" s="24"/>
      <c r="N60" s="24"/>
      <c r="O60" s="24"/>
      <c r="P60" s="24"/>
      <c r="Q60" s="24"/>
      <c r="R60" s="24"/>
      <c r="S60" s="24"/>
      <c r="T60" s="24"/>
      <c r="U60" s="59"/>
    </row>
    <row r="61" spans="1:45" ht="24" customHeight="1" x14ac:dyDescent="0.35">
      <c r="A61" s="751" t="s">
        <v>138</v>
      </c>
      <c r="B61" s="752"/>
      <c r="C61" s="752"/>
      <c r="D61" s="753"/>
      <c r="E61" s="24"/>
      <c r="F61" s="24"/>
      <c r="G61" s="104"/>
      <c r="H61" s="104"/>
      <c r="I61" s="104"/>
      <c r="J61" s="27"/>
      <c r="K61" s="24"/>
      <c r="L61" s="24"/>
      <c r="M61" s="24"/>
      <c r="N61" s="24"/>
      <c r="O61" s="24"/>
      <c r="P61" s="24"/>
      <c r="Q61" s="24"/>
      <c r="R61" s="24"/>
      <c r="S61" s="24"/>
      <c r="T61" s="24"/>
      <c r="U61" s="59"/>
    </row>
    <row r="62" spans="1:45" ht="21" customHeight="1" x14ac:dyDescent="0.35">
      <c r="A62" s="754"/>
      <c r="B62" s="755" t="s">
        <v>139</v>
      </c>
      <c r="C62" s="105" t="s">
        <v>140</v>
      </c>
      <c r="D62" s="756"/>
      <c r="E62" s="24"/>
      <c r="F62" s="24"/>
      <c r="G62" s="104"/>
      <c r="H62" s="104"/>
      <c r="I62" s="104"/>
      <c r="J62" s="68"/>
      <c r="K62" s="24"/>
      <c r="L62" s="24"/>
      <c r="M62" s="24"/>
      <c r="N62" s="24"/>
      <c r="O62" s="24"/>
      <c r="P62" s="24"/>
      <c r="Q62" s="24"/>
      <c r="R62" s="24"/>
      <c r="S62" s="24"/>
      <c r="T62" s="24"/>
      <c r="U62" s="59"/>
    </row>
    <row r="63" spans="1:45" ht="24" customHeight="1" x14ac:dyDescent="0.45">
      <c r="A63" s="757" t="s">
        <v>141</v>
      </c>
      <c r="B63" s="758">
        <f>+SUM(D40:D44)/1000</f>
        <v>0</v>
      </c>
      <c r="C63" s="758">
        <f>+SUM(E40:E44)</f>
        <v>0</v>
      </c>
      <c r="D63" s="759"/>
      <c r="E63" s="24"/>
      <c r="F63" s="24"/>
      <c r="G63" s="104"/>
      <c r="H63" s="104"/>
      <c r="I63" s="104"/>
      <c r="J63" s="68"/>
      <c r="K63" s="24"/>
      <c r="L63" s="24"/>
      <c r="M63" s="24"/>
      <c r="N63" s="24"/>
      <c r="O63" s="24"/>
      <c r="P63" s="24"/>
      <c r="Q63" s="24"/>
      <c r="R63" s="24"/>
      <c r="S63" s="24"/>
      <c r="T63" s="24"/>
      <c r="U63" s="24"/>
      <c r="V63" s="24"/>
      <c r="W63" s="24"/>
      <c r="X63" s="24"/>
      <c r="Y63" s="725"/>
    </row>
    <row r="64" spans="1:45" ht="24" customHeight="1" x14ac:dyDescent="0.45">
      <c r="A64" s="757" t="s">
        <v>142</v>
      </c>
      <c r="B64" s="758">
        <f>SUM(D45:D50)/1000</f>
        <v>0</v>
      </c>
      <c r="C64" s="758">
        <f>SUM(E45:E50)</f>
        <v>0</v>
      </c>
      <c r="D64" s="759"/>
      <c r="E64" s="24"/>
      <c r="F64" s="24"/>
      <c r="G64" s="68"/>
      <c r="H64" s="68"/>
      <c r="I64" s="68"/>
      <c r="J64" s="68"/>
      <c r="K64" s="24"/>
      <c r="L64" s="24"/>
      <c r="M64" s="24"/>
      <c r="N64" s="24"/>
      <c r="O64" s="24"/>
      <c r="P64" s="24"/>
      <c r="Q64" s="196"/>
      <c r="R64" s="24"/>
      <c r="S64" s="24"/>
      <c r="T64" s="24"/>
      <c r="U64" s="24"/>
      <c r="V64" s="24"/>
      <c r="W64" s="24"/>
      <c r="X64" s="27"/>
      <c r="Y64" s="27"/>
      <c r="Z64" s="27"/>
      <c r="AA64" s="27"/>
      <c r="AP64" s="22"/>
      <c r="AQ64" s="22"/>
      <c r="AR64" s="22"/>
      <c r="AS64" s="22"/>
    </row>
    <row r="65" spans="1:45" ht="24" customHeight="1" thickBot="1" x14ac:dyDescent="0.5">
      <c r="A65" s="760" t="s">
        <v>143</v>
      </c>
      <c r="B65" s="761">
        <f>SUM(D51:D57)/1000</f>
        <v>0</v>
      </c>
      <c r="C65" s="761">
        <f>SUM(E51:E57)</f>
        <v>0</v>
      </c>
      <c r="D65" s="762"/>
      <c r="E65" s="24"/>
      <c r="F65" s="24"/>
      <c r="G65" s="68"/>
      <c r="H65" s="68"/>
      <c r="I65" s="68"/>
      <c r="J65" s="68"/>
      <c r="Q65" s="59"/>
      <c r="R65" s="29"/>
      <c r="S65" s="29"/>
      <c r="T65" s="29"/>
      <c r="U65" s="79"/>
      <c r="X65" s="27"/>
      <c r="Y65" s="27"/>
      <c r="Z65" s="27"/>
      <c r="AA65" s="27"/>
      <c r="AP65" s="22"/>
      <c r="AQ65" s="22"/>
      <c r="AR65" s="22"/>
      <c r="AS65" s="22"/>
    </row>
    <row r="66" spans="1:45" ht="47.25" customHeight="1" x14ac:dyDescent="0.35">
      <c r="K66" s="24"/>
      <c r="L66" s="24"/>
      <c r="M66" s="24"/>
      <c r="Q66" s="59"/>
      <c r="R66" s="29"/>
      <c r="S66" s="29"/>
      <c r="T66" s="29"/>
      <c r="U66" s="79"/>
      <c r="X66" s="27"/>
      <c r="Y66" s="27"/>
      <c r="Z66" s="27"/>
      <c r="AA66" s="27"/>
      <c r="AP66" s="22"/>
      <c r="AQ66" s="22"/>
      <c r="AR66" s="22"/>
      <c r="AS66" s="22"/>
    </row>
    <row r="67" spans="1:45" s="59" customFormat="1" ht="47.25" customHeight="1" x14ac:dyDescent="0.35">
      <c r="A67" s="22"/>
      <c r="B67" s="22"/>
      <c r="C67" s="22"/>
      <c r="D67" s="22"/>
      <c r="E67" s="22"/>
      <c r="F67" s="22"/>
      <c r="G67" s="24"/>
      <c r="H67" s="22"/>
      <c r="I67" s="22"/>
      <c r="J67" s="22"/>
      <c r="U67" s="106"/>
      <c r="X67" s="26"/>
      <c r="Y67" s="26"/>
      <c r="Z67" s="26"/>
      <c r="AA67" s="26"/>
      <c r="AB67" s="26"/>
      <c r="AC67" s="26"/>
      <c r="AD67" s="26"/>
      <c r="AE67" s="26"/>
      <c r="AF67" s="26"/>
      <c r="AG67" s="26"/>
      <c r="AH67" s="26"/>
      <c r="AI67" s="26"/>
      <c r="AJ67" s="26"/>
      <c r="AK67" s="26"/>
      <c r="AL67" s="26"/>
      <c r="AM67" s="26"/>
      <c r="AN67" s="26"/>
      <c r="AO67" s="26"/>
    </row>
    <row r="68" spans="1:45" s="29" customFormat="1" ht="39.75" customHeight="1" x14ac:dyDescent="0.35">
      <c r="A68" s="22"/>
      <c r="B68" s="22"/>
      <c r="C68" s="22"/>
      <c r="D68" s="22"/>
      <c r="E68" s="22"/>
      <c r="F68" s="22"/>
      <c r="G68" s="24"/>
      <c r="H68" s="22"/>
      <c r="I68" s="22"/>
      <c r="J68" s="22"/>
      <c r="K68" s="27"/>
      <c r="L68" s="27"/>
      <c r="M68" s="27"/>
      <c r="N68" s="27"/>
      <c r="U68" s="79"/>
      <c r="X68" s="27"/>
      <c r="Y68" s="27"/>
      <c r="Z68" s="27"/>
      <c r="AA68" s="27"/>
      <c r="AB68" s="27"/>
      <c r="AC68" s="27"/>
      <c r="AD68" s="27"/>
      <c r="AE68" s="27"/>
      <c r="AF68" s="27"/>
      <c r="AG68" s="27"/>
      <c r="AH68" s="27"/>
      <c r="AI68" s="27"/>
      <c r="AJ68" s="27"/>
      <c r="AK68" s="27"/>
      <c r="AL68" s="27"/>
      <c r="AM68" s="27"/>
      <c r="AN68" s="27"/>
      <c r="AO68" s="27"/>
    </row>
    <row r="69" spans="1:45" s="29" customFormat="1" ht="24" customHeight="1" x14ac:dyDescent="0.35">
      <c r="A69" s="22"/>
      <c r="B69" s="22"/>
      <c r="C69" s="22"/>
      <c r="D69" s="22"/>
      <c r="E69" s="22"/>
      <c r="F69" s="22"/>
      <c r="G69" s="24"/>
      <c r="H69" s="22"/>
      <c r="I69" s="22"/>
      <c r="J69" s="22"/>
      <c r="K69" s="27"/>
      <c r="L69" s="27"/>
      <c r="M69" s="27"/>
      <c r="N69" s="27"/>
      <c r="U69" s="79"/>
      <c r="X69" s="27"/>
      <c r="Y69" s="27"/>
      <c r="Z69" s="27"/>
      <c r="AA69" s="27"/>
      <c r="AB69" s="27"/>
      <c r="AC69" s="27"/>
      <c r="AD69" s="27"/>
      <c r="AE69" s="27"/>
      <c r="AF69" s="27"/>
      <c r="AG69" s="27"/>
      <c r="AH69" s="27"/>
      <c r="AI69" s="27"/>
      <c r="AJ69" s="27"/>
      <c r="AK69" s="27"/>
      <c r="AL69" s="27"/>
      <c r="AM69" s="27"/>
      <c r="AN69" s="27"/>
      <c r="AO69" s="27"/>
    </row>
    <row r="70" spans="1:45" s="29" customFormat="1" ht="24" customHeight="1" x14ac:dyDescent="0.35">
      <c r="A70" s="22"/>
      <c r="B70" s="22"/>
      <c r="C70" s="22"/>
      <c r="D70" s="22"/>
      <c r="E70" s="22"/>
      <c r="F70" s="22"/>
      <c r="G70" s="24"/>
      <c r="H70" s="22"/>
      <c r="I70" s="22"/>
      <c r="J70" s="22"/>
      <c r="K70" s="27"/>
      <c r="L70" s="27"/>
      <c r="M70" s="27"/>
      <c r="N70" s="27"/>
      <c r="U70" s="79"/>
      <c r="X70" s="27"/>
      <c r="Y70" s="27"/>
      <c r="Z70" s="27"/>
      <c r="AA70" s="27"/>
      <c r="AB70" s="27"/>
      <c r="AC70" s="27"/>
      <c r="AD70" s="27"/>
      <c r="AE70" s="27"/>
      <c r="AF70" s="27"/>
      <c r="AG70" s="27"/>
      <c r="AH70" s="27"/>
      <c r="AI70" s="27"/>
      <c r="AJ70" s="27"/>
      <c r="AK70" s="27"/>
      <c r="AL70" s="27"/>
      <c r="AM70" s="27"/>
      <c r="AN70" s="27"/>
      <c r="AO70" s="27"/>
    </row>
    <row r="71" spans="1:45" s="29" customFormat="1" ht="24" customHeight="1" x14ac:dyDescent="0.35">
      <c r="A71" s="22"/>
      <c r="B71" s="22"/>
      <c r="C71" s="22"/>
      <c r="D71" s="22"/>
      <c r="E71" s="22"/>
      <c r="F71" s="22"/>
      <c r="G71" s="24"/>
      <c r="H71" s="22"/>
      <c r="I71" s="22"/>
      <c r="J71" s="22"/>
      <c r="K71" s="27"/>
      <c r="L71" s="27"/>
      <c r="M71" s="27"/>
      <c r="N71" s="27"/>
      <c r="U71" s="79"/>
      <c r="X71" s="27"/>
      <c r="Y71" s="27"/>
      <c r="Z71" s="27"/>
      <c r="AA71" s="27"/>
      <c r="AB71" s="27"/>
      <c r="AC71" s="27"/>
      <c r="AD71" s="27"/>
      <c r="AE71" s="27"/>
      <c r="AF71" s="27"/>
      <c r="AG71" s="27"/>
      <c r="AH71" s="27"/>
      <c r="AI71" s="27"/>
      <c r="AJ71" s="27"/>
      <c r="AK71" s="27"/>
      <c r="AL71" s="27"/>
      <c r="AM71" s="27"/>
      <c r="AN71" s="27"/>
      <c r="AO71" s="27"/>
    </row>
    <row r="72" spans="1:45" s="29" customFormat="1" ht="24" customHeight="1" x14ac:dyDescent="0.3">
      <c r="A72" s="22"/>
      <c r="B72" s="22"/>
      <c r="C72" s="22"/>
      <c r="D72" s="22"/>
      <c r="E72" s="22"/>
      <c r="F72" s="22"/>
      <c r="G72" s="22"/>
      <c r="H72" s="22"/>
      <c r="I72" s="22"/>
      <c r="J72" s="22"/>
      <c r="K72" s="27"/>
      <c r="R72" s="79"/>
      <c r="X72" s="27"/>
      <c r="Y72" s="27"/>
      <c r="Z72" s="27"/>
      <c r="AA72" s="27"/>
      <c r="AB72" s="27"/>
      <c r="AC72" s="27"/>
      <c r="AD72" s="27"/>
      <c r="AE72" s="27"/>
      <c r="AF72" s="27"/>
      <c r="AG72" s="27"/>
      <c r="AH72" s="27"/>
      <c r="AI72" s="27"/>
      <c r="AJ72" s="27"/>
      <c r="AK72" s="27"/>
      <c r="AL72" s="27"/>
      <c r="AM72" s="27"/>
      <c r="AN72" s="27"/>
      <c r="AO72" s="27"/>
    </row>
    <row r="73" spans="1:45" s="29" customFormat="1" ht="24" customHeight="1" x14ac:dyDescent="0.3">
      <c r="A73" s="22"/>
      <c r="B73" s="22"/>
      <c r="C73" s="22"/>
      <c r="D73" s="22"/>
      <c r="E73" s="22"/>
      <c r="F73" s="22"/>
      <c r="G73" s="22"/>
      <c r="H73" s="22"/>
      <c r="I73" s="22"/>
      <c r="J73" s="22"/>
      <c r="K73" s="27"/>
      <c r="L73" s="27"/>
      <c r="M73" s="27"/>
      <c r="N73" s="27"/>
      <c r="U73" s="79"/>
      <c r="X73" s="27"/>
      <c r="Y73" s="27"/>
      <c r="Z73" s="27"/>
      <c r="AA73" s="27"/>
      <c r="AB73" s="27"/>
      <c r="AC73" s="27"/>
      <c r="AD73" s="27"/>
      <c r="AE73" s="27"/>
      <c r="AF73" s="27"/>
      <c r="AG73" s="27"/>
      <c r="AH73" s="27"/>
      <c r="AI73" s="27"/>
      <c r="AJ73" s="27"/>
      <c r="AK73" s="27"/>
      <c r="AL73" s="27"/>
      <c r="AM73" s="27"/>
      <c r="AN73" s="27"/>
      <c r="AO73" s="27"/>
    </row>
    <row r="74" spans="1:45" s="29" customFormat="1" ht="24" customHeight="1" x14ac:dyDescent="0.3">
      <c r="A74" s="22"/>
      <c r="B74" s="22"/>
      <c r="C74" s="22"/>
      <c r="D74" s="22"/>
      <c r="E74" s="22"/>
      <c r="F74" s="22"/>
      <c r="G74" s="22"/>
      <c r="H74" s="22"/>
      <c r="I74" s="22"/>
      <c r="J74" s="22"/>
      <c r="K74" s="27"/>
      <c r="L74" s="27"/>
      <c r="M74" s="27"/>
      <c r="N74" s="27"/>
      <c r="U74" s="79"/>
      <c r="X74" s="27"/>
      <c r="Y74" s="27"/>
      <c r="Z74" s="27"/>
      <c r="AA74" s="27"/>
      <c r="AB74" s="27"/>
      <c r="AC74" s="27"/>
      <c r="AD74" s="27"/>
      <c r="AE74" s="27"/>
      <c r="AF74" s="27"/>
      <c r="AG74" s="27"/>
      <c r="AH74" s="27"/>
      <c r="AI74" s="27"/>
      <c r="AJ74" s="27"/>
      <c r="AK74" s="27"/>
      <c r="AL74" s="27"/>
      <c r="AM74" s="27"/>
      <c r="AN74" s="27"/>
      <c r="AO74" s="27"/>
    </row>
    <row r="75" spans="1:45" s="68" customFormat="1" ht="24" customHeight="1" x14ac:dyDescent="0.3">
      <c r="A75" s="22"/>
      <c r="B75" s="22"/>
      <c r="C75" s="22"/>
      <c r="D75" s="22"/>
      <c r="E75" s="22"/>
      <c r="F75" s="22"/>
      <c r="G75" s="22"/>
      <c r="H75" s="22"/>
      <c r="I75" s="22"/>
      <c r="J75" s="22"/>
      <c r="K75" s="27"/>
      <c r="L75" s="27"/>
      <c r="Q75" s="29"/>
      <c r="R75" s="29"/>
      <c r="S75" s="29"/>
      <c r="T75" s="29"/>
      <c r="U75" s="79"/>
      <c r="V75" s="29"/>
      <c r="W75" s="29"/>
      <c r="X75" s="27"/>
      <c r="Y75" s="27"/>
      <c r="Z75" s="27"/>
      <c r="AA75" s="27"/>
      <c r="AB75" s="27"/>
      <c r="AC75" s="27"/>
      <c r="AD75" s="27"/>
      <c r="AE75" s="27"/>
      <c r="AF75" s="27"/>
      <c r="AG75" s="27"/>
      <c r="AH75" s="27"/>
      <c r="AI75" s="27"/>
      <c r="AJ75" s="27"/>
      <c r="AK75" s="27"/>
      <c r="AL75" s="27"/>
      <c r="AM75" s="27"/>
      <c r="AN75" s="27"/>
      <c r="AO75" s="27"/>
    </row>
    <row r="76" spans="1:45" s="68" customFormat="1" ht="24" customHeight="1" x14ac:dyDescent="0.3">
      <c r="A76" s="22"/>
      <c r="B76" s="22"/>
      <c r="C76" s="22"/>
      <c r="D76" s="22"/>
      <c r="E76" s="22"/>
      <c r="F76" s="22"/>
      <c r="G76" s="22"/>
      <c r="H76" s="22"/>
      <c r="I76" s="22"/>
      <c r="J76" s="22"/>
      <c r="K76" s="27"/>
      <c r="L76" s="27"/>
      <c r="Q76" s="29"/>
      <c r="R76" s="29"/>
      <c r="S76" s="29"/>
      <c r="T76" s="29"/>
      <c r="U76" s="79"/>
      <c r="V76" s="29"/>
      <c r="W76" s="29"/>
      <c r="X76" s="27"/>
      <c r="Y76" s="27"/>
      <c r="Z76" s="27"/>
      <c r="AA76" s="27"/>
      <c r="AB76" s="27"/>
      <c r="AC76" s="27"/>
      <c r="AD76" s="27"/>
      <c r="AE76" s="27"/>
      <c r="AF76" s="27"/>
      <c r="AG76" s="27"/>
      <c r="AH76" s="27"/>
      <c r="AI76" s="27"/>
      <c r="AJ76" s="27"/>
      <c r="AK76" s="27"/>
      <c r="AL76" s="27"/>
      <c r="AM76" s="27"/>
      <c r="AN76" s="27"/>
      <c r="AO76" s="27"/>
    </row>
    <row r="77" spans="1:45" s="68" customFormat="1" ht="24" customHeight="1" x14ac:dyDescent="0.3">
      <c r="A77" s="22"/>
      <c r="B77" s="22"/>
      <c r="C77" s="22"/>
      <c r="D77" s="22"/>
      <c r="E77" s="22"/>
      <c r="F77" s="22"/>
      <c r="G77" s="22"/>
      <c r="H77" s="22"/>
      <c r="I77" s="22"/>
      <c r="J77" s="22"/>
      <c r="K77" s="27"/>
      <c r="L77" s="27"/>
      <c r="Q77" s="29"/>
      <c r="R77" s="29"/>
      <c r="S77" s="29"/>
      <c r="T77" s="29"/>
      <c r="U77" s="79"/>
      <c r="V77" s="29"/>
      <c r="W77" s="29"/>
      <c r="X77" s="27"/>
      <c r="Y77" s="27"/>
      <c r="Z77" s="27"/>
      <c r="AA77" s="27"/>
      <c r="AB77" s="27"/>
      <c r="AC77" s="27"/>
      <c r="AD77" s="27"/>
      <c r="AE77" s="27"/>
      <c r="AF77" s="27"/>
      <c r="AG77" s="27"/>
      <c r="AH77" s="27"/>
      <c r="AI77" s="27"/>
      <c r="AJ77" s="27"/>
      <c r="AK77" s="27"/>
      <c r="AL77" s="27"/>
      <c r="AM77" s="27"/>
      <c r="AN77" s="27"/>
      <c r="AO77" s="27"/>
    </row>
    <row r="78" spans="1:45" s="68" customFormat="1" ht="24" customHeight="1" x14ac:dyDescent="0.3">
      <c r="A78" s="22"/>
      <c r="B78" s="22"/>
      <c r="C78" s="22"/>
      <c r="D78" s="22"/>
      <c r="E78" s="22"/>
      <c r="F78" s="22"/>
      <c r="G78" s="22"/>
      <c r="H78" s="22"/>
      <c r="I78" s="22"/>
      <c r="J78" s="22"/>
      <c r="Q78" s="29"/>
      <c r="R78" s="29"/>
      <c r="S78" s="29"/>
      <c r="T78" s="29"/>
      <c r="U78" s="79"/>
      <c r="V78" s="29"/>
      <c r="W78" s="29"/>
      <c r="X78" s="27"/>
      <c r="Y78" s="27"/>
      <c r="Z78" s="27"/>
      <c r="AA78" s="27"/>
      <c r="AB78" s="27"/>
      <c r="AC78" s="27"/>
      <c r="AD78" s="27"/>
      <c r="AE78" s="27"/>
      <c r="AF78" s="27"/>
      <c r="AG78" s="27"/>
      <c r="AH78" s="27"/>
      <c r="AI78" s="27"/>
      <c r="AJ78" s="27"/>
      <c r="AK78" s="27"/>
      <c r="AL78" s="27"/>
      <c r="AM78" s="27"/>
      <c r="AN78" s="27"/>
      <c r="AO78" s="27"/>
    </row>
    <row r="79" spans="1:45" s="68" customFormat="1" ht="24" customHeight="1" x14ac:dyDescent="0.3">
      <c r="A79" s="22"/>
      <c r="B79" s="22"/>
      <c r="C79" s="22"/>
      <c r="D79" s="22"/>
      <c r="E79" s="22"/>
      <c r="F79" s="22"/>
      <c r="G79" s="22"/>
      <c r="H79" s="22"/>
      <c r="I79" s="22"/>
      <c r="J79" s="22"/>
      <c r="Q79" s="29"/>
      <c r="R79" s="29"/>
      <c r="S79" s="29"/>
      <c r="T79" s="29"/>
      <c r="U79" s="79"/>
      <c r="V79" s="29"/>
      <c r="W79" s="29"/>
      <c r="X79" s="27"/>
      <c r="Y79" s="27"/>
      <c r="Z79" s="27"/>
      <c r="AA79" s="27"/>
      <c r="AB79" s="27"/>
      <c r="AC79" s="27"/>
      <c r="AD79" s="27"/>
      <c r="AE79" s="27"/>
      <c r="AF79" s="27"/>
      <c r="AG79" s="27"/>
      <c r="AH79" s="27"/>
      <c r="AI79" s="27"/>
      <c r="AJ79" s="27"/>
      <c r="AK79" s="27"/>
      <c r="AL79" s="27"/>
      <c r="AM79" s="27"/>
      <c r="AN79" s="27"/>
      <c r="AO79" s="27"/>
    </row>
    <row r="80" spans="1:45" s="68" customFormat="1" ht="24" customHeight="1" x14ac:dyDescent="0.3">
      <c r="A80" s="22"/>
      <c r="B80" s="22"/>
      <c r="C80" s="22"/>
      <c r="D80" s="22"/>
      <c r="E80" s="22"/>
      <c r="F80" s="22"/>
      <c r="G80" s="22"/>
      <c r="H80" s="22"/>
      <c r="I80" s="22"/>
      <c r="J80" s="22"/>
      <c r="Q80" s="29"/>
      <c r="R80" s="29"/>
      <c r="S80" s="29"/>
      <c r="T80" s="29"/>
      <c r="U80" s="79"/>
      <c r="V80" s="29"/>
      <c r="W80" s="29"/>
      <c r="X80" s="27"/>
      <c r="Y80" s="27"/>
      <c r="Z80" s="27"/>
      <c r="AA80" s="27"/>
      <c r="AB80" s="27"/>
      <c r="AC80" s="27"/>
      <c r="AD80" s="27"/>
      <c r="AE80" s="27"/>
      <c r="AF80" s="27"/>
      <c r="AG80" s="27"/>
      <c r="AH80" s="27"/>
      <c r="AI80" s="27"/>
      <c r="AJ80" s="27"/>
      <c r="AK80" s="27"/>
      <c r="AL80" s="27"/>
      <c r="AM80" s="27"/>
      <c r="AN80" s="27"/>
      <c r="AO80" s="27"/>
    </row>
    <row r="81" spans="1:45" s="68" customFormat="1" ht="24" customHeight="1" x14ac:dyDescent="0.3">
      <c r="A81" s="22"/>
      <c r="B81" s="22"/>
      <c r="C81" s="22"/>
      <c r="D81" s="22"/>
      <c r="E81" s="22"/>
      <c r="F81" s="22"/>
      <c r="G81" s="22"/>
      <c r="H81" s="22"/>
      <c r="I81" s="22"/>
      <c r="J81" s="22"/>
      <c r="U81" s="29"/>
      <c r="V81" s="29"/>
      <c r="W81" s="29"/>
      <c r="X81" s="29"/>
      <c r="Y81" s="79"/>
      <c r="Z81" s="29"/>
      <c r="AA81" s="29"/>
      <c r="AB81" s="27"/>
      <c r="AC81" s="27"/>
      <c r="AD81" s="27"/>
      <c r="AE81" s="27"/>
      <c r="AF81" s="27"/>
      <c r="AG81" s="27"/>
      <c r="AH81" s="27"/>
      <c r="AI81" s="27"/>
      <c r="AJ81" s="27"/>
      <c r="AK81" s="27"/>
      <c r="AL81" s="27"/>
      <c r="AM81" s="27"/>
      <c r="AN81" s="27"/>
      <c r="AO81" s="27"/>
      <c r="AP81" s="27"/>
      <c r="AQ81" s="27"/>
      <c r="AR81" s="27"/>
      <c r="AS81" s="27"/>
    </row>
    <row r="82" spans="1:45" s="68" customFormat="1" ht="24" customHeight="1" x14ac:dyDescent="0.3">
      <c r="A82" s="22"/>
      <c r="B82" s="22"/>
      <c r="C82" s="22"/>
      <c r="D82" s="22"/>
      <c r="E82" s="22"/>
      <c r="F82" s="22"/>
      <c r="G82" s="22"/>
      <c r="H82" s="22"/>
      <c r="I82" s="22"/>
      <c r="J82" s="22"/>
      <c r="U82" s="29"/>
      <c r="V82" s="29"/>
      <c r="W82" s="29"/>
      <c r="X82" s="29"/>
      <c r="Y82" s="79"/>
      <c r="Z82" s="29"/>
      <c r="AA82" s="29"/>
      <c r="AB82" s="27"/>
      <c r="AC82" s="27"/>
      <c r="AD82" s="27"/>
      <c r="AE82" s="27"/>
      <c r="AF82" s="27"/>
      <c r="AG82" s="27"/>
      <c r="AH82" s="27"/>
      <c r="AI82" s="27"/>
      <c r="AJ82" s="27"/>
      <c r="AK82" s="27"/>
      <c r="AL82" s="27"/>
      <c r="AM82" s="27"/>
      <c r="AN82" s="27"/>
      <c r="AO82" s="27"/>
      <c r="AP82" s="27"/>
      <c r="AQ82" s="27"/>
      <c r="AR82" s="27"/>
      <c r="AS82" s="27"/>
    </row>
    <row r="83" spans="1:45" s="68" customFormat="1" ht="24" customHeight="1" x14ac:dyDescent="0.3">
      <c r="A83" s="22"/>
      <c r="B83" s="22"/>
      <c r="C83" s="22"/>
      <c r="D83" s="22"/>
      <c r="E83" s="22"/>
      <c r="F83" s="22"/>
      <c r="G83" s="22"/>
      <c r="H83" s="22"/>
      <c r="I83" s="22"/>
      <c r="J83" s="22"/>
      <c r="U83" s="29"/>
      <c r="V83" s="29"/>
      <c r="W83" s="29"/>
      <c r="X83" s="29"/>
      <c r="Y83" s="79"/>
      <c r="Z83" s="29"/>
      <c r="AA83" s="29"/>
      <c r="AB83" s="27"/>
      <c r="AC83" s="27"/>
      <c r="AD83" s="27"/>
      <c r="AE83" s="27"/>
      <c r="AF83" s="27"/>
      <c r="AG83" s="27"/>
      <c r="AH83" s="27"/>
      <c r="AI83" s="27"/>
      <c r="AJ83" s="27"/>
      <c r="AK83" s="27"/>
      <c r="AL83" s="27"/>
      <c r="AM83" s="27"/>
      <c r="AN83" s="27"/>
      <c r="AO83" s="27"/>
      <c r="AP83" s="27"/>
      <c r="AQ83" s="27"/>
      <c r="AR83" s="27"/>
      <c r="AS83" s="27"/>
    </row>
    <row r="84" spans="1:45" s="68" customFormat="1" ht="24" customHeight="1" x14ac:dyDescent="0.3">
      <c r="A84" s="22"/>
      <c r="B84" s="22"/>
      <c r="C84" s="22"/>
      <c r="D84" s="22"/>
      <c r="E84" s="22"/>
      <c r="F84" s="22"/>
      <c r="G84" s="22"/>
      <c r="H84" s="22"/>
      <c r="I84" s="22"/>
      <c r="J84" s="22"/>
      <c r="U84" s="29"/>
      <c r="V84" s="29"/>
      <c r="W84" s="29"/>
      <c r="X84" s="29"/>
      <c r="Y84" s="79"/>
      <c r="Z84" s="29"/>
      <c r="AA84" s="29"/>
      <c r="AB84" s="27"/>
      <c r="AC84" s="27"/>
      <c r="AD84" s="27"/>
      <c r="AE84" s="27"/>
      <c r="AF84" s="27"/>
      <c r="AG84" s="27"/>
      <c r="AH84" s="27"/>
      <c r="AI84" s="27"/>
      <c r="AJ84" s="27"/>
      <c r="AK84" s="27"/>
      <c r="AL84" s="27"/>
      <c r="AM84" s="27"/>
      <c r="AN84" s="27"/>
      <c r="AO84" s="27"/>
      <c r="AP84" s="27"/>
      <c r="AQ84" s="27"/>
      <c r="AR84" s="27"/>
      <c r="AS84" s="27"/>
    </row>
  </sheetData>
  <sheetProtection algorithmName="SHA-512" hashValue="V9qyLhhwdqlSchWFVLQoIQtBkjDdM0eoNqB5GEFCPxVPlP76uSnR4oQv9TARqs063rskd3ND8Rakaf4MM8KlBw==" saltValue="K1fkjhVfquKEloxGnO8/8A==" spinCount="100000" sheet="1" selectLockedCells="1"/>
  <dataConsolidate/>
  <mergeCells count="130">
    <mergeCell ref="A29:A30"/>
    <mergeCell ref="B29:C30"/>
    <mergeCell ref="D29:E30"/>
    <mergeCell ref="F29:H30"/>
    <mergeCell ref="I29:J30"/>
    <mergeCell ref="K29:L30"/>
    <mergeCell ref="O36:P36"/>
    <mergeCell ref="M36:N36"/>
    <mergeCell ref="K36:L36"/>
    <mergeCell ref="I36:J36"/>
    <mergeCell ref="B31:C31"/>
    <mergeCell ref="D31:E31"/>
    <mergeCell ref="I31:J31"/>
    <mergeCell ref="K31:L31"/>
    <mergeCell ref="M31:N31"/>
    <mergeCell ref="O31:P31"/>
    <mergeCell ref="M29:N30"/>
    <mergeCell ref="O29:P30"/>
    <mergeCell ref="B33:C33"/>
    <mergeCell ref="D33:E33"/>
    <mergeCell ref="I33:J33"/>
    <mergeCell ref="K33:L33"/>
    <mergeCell ref="M33:N33"/>
    <mergeCell ref="O33:P33"/>
    <mergeCell ref="Q36:R36"/>
    <mergeCell ref="B39:C39"/>
    <mergeCell ref="B40:C40"/>
    <mergeCell ref="B41:C41"/>
    <mergeCell ref="B57:C57"/>
    <mergeCell ref="B51:C51"/>
    <mergeCell ref="B52:C52"/>
    <mergeCell ref="B53:C53"/>
    <mergeCell ref="B54:C54"/>
    <mergeCell ref="B55:C55"/>
    <mergeCell ref="B56:C56"/>
    <mergeCell ref="B45:C45"/>
    <mergeCell ref="B46:C46"/>
    <mergeCell ref="B47:C47"/>
    <mergeCell ref="B48:C48"/>
    <mergeCell ref="B49:C49"/>
    <mergeCell ref="B50:C50"/>
    <mergeCell ref="B42:C42"/>
    <mergeCell ref="B43:C43"/>
    <mergeCell ref="D36:E36"/>
    <mergeCell ref="B36:C36"/>
    <mergeCell ref="D37:E37"/>
    <mergeCell ref="B37:C37"/>
    <mergeCell ref="A38:F38"/>
    <mergeCell ref="Q29:R30"/>
    <mergeCell ref="Q24:R24"/>
    <mergeCell ref="B44:C44"/>
    <mergeCell ref="Q34:R34"/>
    <mergeCell ref="B35:C35"/>
    <mergeCell ref="D35:E35"/>
    <mergeCell ref="I35:J35"/>
    <mergeCell ref="K35:L35"/>
    <mergeCell ref="M35:N35"/>
    <mergeCell ref="O35:P35"/>
    <mergeCell ref="Q35:R35"/>
    <mergeCell ref="B34:C34"/>
    <mergeCell ref="D34:E34"/>
    <mergeCell ref="I34:J34"/>
    <mergeCell ref="K34:L34"/>
    <mergeCell ref="M34:N34"/>
    <mergeCell ref="O34:P34"/>
    <mergeCell ref="Q37:R37"/>
    <mergeCell ref="O37:P37"/>
    <mergeCell ref="M37:N37"/>
    <mergeCell ref="K37:L37"/>
    <mergeCell ref="I37:J37"/>
    <mergeCell ref="Q31:R31"/>
    <mergeCell ref="Q32:R32"/>
    <mergeCell ref="Q33:R33"/>
    <mergeCell ref="B32:C32"/>
    <mergeCell ref="D32:E32"/>
    <mergeCell ref="I32:J32"/>
    <mergeCell ref="K32:L32"/>
    <mergeCell ref="M32:N32"/>
    <mergeCell ref="O32:P32"/>
    <mergeCell ref="D22:E22"/>
    <mergeCell ref="I22:J22"/>
    <mergeCell ref="K22:L22"/>
    <mergeCell ref="M22:N22"/>
    <mergeCell ref="O22:P22"/>
    <mergeCell ref="D24:E24"/>
    <mergeCell ref="I24:J24"/>
    <mergeCell ref="K24:L24"/>
    <mergeCell ref="M24:N24"/>
    <mergeCell ref="O24:P24"/>
    <mergeCell ref="B25:C25"/>
    <mergeCell ref="D25:E25"/>
    <mergeCell ref="I25:J25"/>
    <mergeCell ref="K25:L25"/>
    <mergeCell ref="M25:N25"/>
    <mergeCell ref="O25:P25"/>
    <mergeCell ref="Q25:R25"/>
    <mergeCell ref="B24:C24"/>
    <mergeCell ref="B21:C21"/>
    <mergeCell ref="D21:E21"/>
    <mergeCell ref="I21:J21"/>
    <mergeCell ref="K21:L21"/>
    <mergeCell ref="M21:N21"/>
    <mergeCell ref="O21:P21"/>
    <mergeCell ref="Q21:R21"/>
    <mergeCell ref="Q22:R22"/>
    <mergeCell ref="B23:C23"/>
    <mergeCell ref="D23:E23"/>
    <mergeCell ref="I23:J23"/>
    <mergeCell ref="K23:L23"/>
    <mergeCell ref="M23:N23"/>
    <mergeCell ref="O23:P23"/>
    <mergeCell ref="Q23:R23"/>
    <mergeCell ref="B22:C22"/>
    <mergeCell ref="A18:A19"/>
    <mergeCell ref="B18:C19"/>
    <mergeCell ref="D18:E19"/>
    <mergeCell ref="I18:J19"/>
    <mergeCell ref="F18:G19"/>
    <mergeCell ref="H18:H19"/>
    <mergeCell ref="Q20:R20"/>
    <mergeCell ref="K18:L19"/>
    <mergeCell ref="M18:N19"/>
    <mergeCell ref="O18:P19"/>
    <mergeCell ref="Q18:R19"/>
    <mergeCell ref="B20:C20"/>
    <mergeCell ref="D20:E20"/>
    <mergeCell ref="I20:J20"/>
    <mergeCell ref="K20:L20"/>
    <mergeCell ref="M20:N20"/>
    <mergeCell ref="O20:P20"/>
  </mergeCells>
  <conditionalFormatting sqref="K20:L25 K31:L37">
    <cfRule type="expression" dxfId="3" priority="1" stopIfTrue="1">
      <formula>AND(K20&lt;25000,N20&lt;0.05)</formula>
    </cfRule>
  </conditionalFormatting>
  <conditionalFormatting sqref="M20:N25 M31:N37">
    <cfRule type="expression" dxfId="2" priority="2" stopIfTrue="1">
      <formula>+AND(M20&lt;0.05,J20&lt;25000)</formula>
    </cfRule>
  </conditionalFormatting>
  <conditionalFormatting sqref="Q31:R37">
    <cfRule type="expression" dxfId="1" priority="3" stopIfTrue="1">
      <formula>AND(Q31&lt;0.05,N31&lt;25000)</formula>
    </cfRule>
  </conditionalFormatting>
  <dataValidations count="3">
    <dataValidation type="list" allowBlank="1" showInputMessage="1" showErrorMessage="1" sqref="A31:A37 A20:A25" xr:uid="{00000000-0002-0000-0400-000000000000}">
      <formula1>$A$40:$A$57</formula1>
    </dataValidation>
    <dataValidation type="list" allowBlank="1" showInputMessage="1" showErrorMessage="1" sqref="A26" xr:uid="{00000000-0002-0000-0400-000001000000}">
      <formula1>$L$39:$L$53</formula1>
    </dataValidation>
    <dataValidation type="list" allowBlank="1" showInputMessage="1" showErrorMessage="1" sqref="Q59:R59 O31:O37 O26:P26" xr:uid="{00000000-0002-0000-0400-000002000000}">
      <formula1>list18</formula1>
    </dataValidation>
  </dataValidations>
  <pageMargins left="0.70866141732283472" right="0.70866141732283472" top="0.74803149606299213" bottom="0.74803149606299213" header="0.31496062992125984" footer="0.31496062992125984"/>
  <pageSetup paperSize="9" scale="68" orientation="landscape" r:id="rId1"/>
  <headerFooter>
    <oddFooter>Page &amp;P</oddFooter>
  </headerFooter>
  <rowBreaks count="1" manualBreakCount="1">
    <brk id="5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'מיפוי שמות'!$F$2:$F$5</xm:f>
          </x14:formula1>
          <xm:sqref>O20:P25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59"/>
  <sheetViews>
    <sheetView rightToLeft="1" topLeftCell="A30" zoomScale="85" zoomScaleNormal="85" workbookViewId="0">
      <selection activeCell="E39" sqref="E39"/>
    </sheetView>
  </sheetViews>
  <sheetFormatPr defaultColWidth="8.25" defaultRowHeight="24" customHeight="1" x14ac:dyDescent="0.3"/>
  <cols>
    <col min="1" max="1" width="21.08203125" style="22" customWidth="1"/>
    <col min="2" max="2" width="25.83203125" style="22" customWidth="1"/>
    <col min="3" max="3" width="15.25" style="22" customWidth="1"/>
    <col min="4" max="4" width="10.5" style="22" bestFit="1" customWidth="1"/>
    <col min="5" max="5" width="16.5" style="22" customWidth="1"/>
    <col min="6" max="6" width="11.83203125" style="22" customWidth="1"/>
    <col min="7" max="7" width="18.33203125" style="22" customWidth="1"/>
    <col min="8" max="8" width="18.83203125" style="22" customWidth="1"/>
    <col min="9" max="9" width="7.25" style="22" hidden="1" customWidth="1"/>
    <col min="10" max="10" width="10" style="22" customWidth="1"/>
    <col min="11" max="11" width="8.25" style="22"/>
    <col min="12" max="12" width="5.83203125" style="22" customWidth="1"/>
    <col min="13" max="14" width="8.25" style="22"/>
    <col min="15" max="19" width="8.25" style="22" hidden="1" customWidth="1"/>
    <col min="20" max="16384" width="8.25" style="22"/>
  </cols>
  <sheetData>
    <row r="1" spans="1:19" ht="24" customHeight="1" x14ac:dyDescent="0.3">
      <c r="A1" s="851" t="s">
        <v>508</v>
      </c>
      <c r="B1" s="660"/>
      <c r="C1" s="660"/>
      <c r="D1" s="660"/>
      <c r="E1" s="660"/>
      <c r="F1" s="660"/>
      <c r="G1" s="660"/>
      <c r="H1" s="661"/>
      <c r="I1" s="661"/>
      <c r="J1" s="23"/>
      <c r="K1" s="23"/>
      <c r="L1" s="23"/>
    </row>
    <row r="2" spans="1:19" ht="24" customHeight="1" x14ac:dyDescent="0.3">
      <c r="A2" s="660"/>
      <c r="B2" s="660"/>
      <c r="C2" s="660"/>
      <c r="D2" s="660"/>
      <c r="E2" s="660"/>
      <c r="F2" s="660"/>
      <c r="G2" s="660"/>
      <c r="H2" s="661"/>
      <c r="I2" s="661"/>
      <c r="J2" s="23"/>
      <c r="K2" s="23"/>
      <c r="L2" s="23"/>
    </row>
    <row r="3" spans="1:19" ht="24" customHeight="1" x14ac:dyDescent="0.3">
      <c r="A3" s="23"/>
      <c r="B3" s="23"/>
      <c r="C3" s="23"/>
      <c r="D3" s="23"/>
      <c r="E3" s="23"/>
      <c r="F3" s="23"/>
      <c r="G3" s="23"/>
      <c r="H3" s="23"/>
      <c r="I3" s="23"/>
      <c r="J3" s="23"/>
      <c r="K3" s="23"/>
      <c r="L3" s="23"/>
    </row>
    <row r="4" spans="1:19" s="765" customFormat="1" ht="24" customHeight="1" x14ac:dyDescent="0.4">
      <c r="A4" s="658" t="s">
        <v>535</v>
      </c>
      <c r="B4" s="767"/>
      <c r="C4" s="768"/>
      <c r="D4" s="768"/>
      <c r="E4" s="770" t="str">
        <f>'פרטי המדווח'!$E$6</f>
        <v>מאיה תור בע"מ</v>
      </c>
      <c r="F4" s="771" t="s">
        <v>536</v>
      </c>
      <c r="G4" s="770">
        <f>'פרטי המדווח'!$E$7</f>
        <v>511039448</v>
      </c>
      <c r="K4" s="772"/>
      <c r="L4" s="772"/>
    </row>
    <row r="5" spans="1:19" s="765" customFormat="1" ht="24" customHeight="1" x14ac:dyDescent="0.3">
      <c r="A5" s="658" t="s">
        <v>537</v>
      </c>
      <c r="B5" s="767"/>
      <c r="C5" s="768"/>
      <c r="D5" s="768"/>
      <c r="E5" s="769"/>
      <c r="F5" s="769"/>
      <c r="G5" s="763"/>
      <c r="K5" s="772"/>
      <c r="L5" s="772"/>
    </row>
    <row r="6" spans="1:19" ht="24" customHeight="1" x14ac:dyDescent="0.3">
      <c r="H6" s="765"/>
      <c r="I6" s="23"/>
      <c r="J6" s="661"/>
    </row>
    <row r="7" spans="1:19" ht="24" customHeight="1" x14ac:dyDescent="0.3">
      <c r="A7" s="742" t="s">
        <v>100</v>
      </c>
      <c r="B7" s="107"/>
      <c r="C7" s="107"/>
      <c r="D7" s="107"/>
      <c r="E7" s="107"/>
      <c r="F7" s="107"/>
      <c r="G7" s="107"/>
      <c r="H7" s="23"/>
      <c r="I7" s="23"/>
      <c r="J7" s="23"/>
    </row>
    <row r="8" spans="1:19" ht="24" customHeight="1" x14ac:dyDescent="0.3">
      <c r="A8" s="663" t="s">
        <v>540</v>
      </c>
      <c r="B8" s="108"/>
      <c r="C8" s="108"/>
      <c r="D8" s="108"/>
      <c r="E8" s="108"/>
      <c r="F8" s="108"/>
      <c r="G8" s="108"/>
      <c r="H8" s="765"/>
      <c r="I8" s="765"/>
      <c r="J8" s="765"/>
    </row>
    <row r="9" spans="1:19" ht="24" customHeight="1" x14ac:dyDescent="0.3">
      <c r="A9" s="663" t="s">
        <v>561</v>
      </c>
      <c r="B9" s="108"/>
      <c r="C9" s="108"/>
      <c r="D9" s="108"/>
      <c r="E9" s="108"/>
      <c r="F9" s="108"/>
      <c r="G9" s="108"/>
      <c r="H9" s="765"/>
      <c r="I9" s="765"/>
      <c r="J9" s="765"/>
    </row>
    <row r="10" spans="1:19" ht="24" customHeight="1" x14ac:dyDescent="0.3">
      <c r="A10" s="663" t="s">
        <v>562</v>
      </c>
      <c r="B10" s="109"/>
      <c r="C10" s="109"/>
      <c r="D10" s="109"/>
      <c r="E10" s="109"/>
      <c r="F10" s="109"/>
      <c r="G10" s="109"/>
      <c r="H10" s="23"/>
      <c r="I10" s="23"/>
      <c r="J10" s="23"/>
    </row>
    <row r="11" spans="1:19" ht="24" customHeight="1" thickBot="1" x14ac:dyDescent="0.35">
      <c r="H11" s="765"/>
      <c r="I11" s="765"/>
      <c r="J11" s="765"/>
    </row>
    <row r="12" spans="1:19" ht="24" customHeight="1" thickBot="1" x14ac:dyDescent="0.35">
      <c r="A12" s="811" t="s">
        <v>103</v>
      </c>
      <c r="B12" s="741"/>
      <c r="C12" s="743">
        <f>SUM(H32:I34)+SUM(H38:I46)</f>
        <v>20.620992000000001</v>
      </c>
      <c r="D12" s="850" t="s">
        <v>104</v>
      </c>
    </row>
    <row r="13" spans="1:19" ht="24" customHeight="1" x14ac:dyDescent="0.3">
      <c r="B13" s="110"/>
      <c r="C13" s="110"/>
      <c r="D13" s="110"/>
      <c r="H13" s="765"/>
    </row>
    <row r="14" spans="1:19" ht="24" customHeight="1" x14ac:dyDescent="0.3">
      <c r="A14" s="766" t="s">
        <v>539</v>
      </c>
      <c r="B14" s="766"/>
      <c r="C14" s="854"/>
      <c r="D14" s="766"/>
      <c r="E14" s="766"/>
      <c r="F14" s="766"/>
      <c r="G14" s="766"/>
      <c r="H14" s="23"/>
      <c r="P14" s="111" t="s">
        <v>16</v>
      </c>
      <c r="Q14" s="111" t="s">
        <v>17</v>
      </c>
    </row>
    <row r="15" spans="1:19" ht="61" customHeight="1" thickBot="1" x14ac:dyDescent="0.35">
      <c r="A15" s="828" t="s">
        <v>232</v>
      </c>
      <c r="B15" s="829" t="s">
        <v>233</v>
      </c>
      <c r="C15" s="828" t="s">
        <v>302</v>
      </c>
      <c r="D15" s="834" t="s">
        <v>534</v>
      </c>
      <c r="E15" s="835" t="s">
        <v>162</v>
      </c>
      <c r="F15" s="852" t="s">
        <v>234</v>
      </c>
      <c r="G15" s="852" t="s">
        <v>235</v>
      </c>
      <c r="H15" s="765"/>
      <c r="O15" s="112" t="s">
        <v>232</v>
      </c>
      <c r="P15" s="113" t="s">
        <v>233</v>
      </c>
      <c r="Q15" s="113" t="s">
        <v>233</v>
      </c>
      <c r="R15" s="1075" t="s">
        <v>302</v>
      </c>
      <c r="S15" s="1075"/>
    </row>
    <row r="16" spans="1:19" ht="22.5" customHeight="1" thickBot="1" x14ac:dyDescent="0.35">
      <c r="A16" s="826" t="s">
        <v>8</v>
      </c>
      <c r="B16" s="827">
        <f>P16</f>
        <v>0</v>
      </c>
      <c r="C16" s="830"/>
      <c r="D16" s="597">
        <f>SUMIFS('דיווח פרטני'!$J:$J,'דיווח פרטני'!$C:$C,'טעינת חשמל לכלי רכב'!A16)</f>
        <v>0</v>
      </c>
      <c r="E16" s="836"/>
      <c r="F16" s="836"/>
      <c r="G16" s="853"/>
      <c r="O16" s="115" t="s">
        <v>8</v>
      </c>
      <c r="P16" s="117">
        <f>COUNTIFS('דיווח פרטני'!$C:$C,'טעינת חשמל לכלי רכב'!A16,'דיווח פרטני'!$D:$D,P14)</f>
        <v>0</v>
      </c>
      <c r="Q16" s="117">
        <f>COUNTIFS('דיווח פרטני'!$C:$C,'טעינת חשמל לכלי רכב'!O16,'דיווח פרטני'!$D:$D,Q14)</f>
        <v>0</v>
      </c>
      <c r="R16" s="1071"/>
      <c r="S16" s="1072"/>
    </row>
    <row r="17" spans="1:19" ht="22" customHeight="1" thickBot="1" x14ac:dyDescent="0.35">
      <c r="A17" s="115" t="s">
        <v>10</v>
      </c>
      <c r="B17" s="116">
        <f t="shared" ref="B17:B26" si="0">P17</f>
        <v>0</v>
      </c>
      <c r="C17" s="595"/>
      <c r="D17" s="592">
        <f>SUMIFS('דיווח פרטני'!$J:$J,'דיווח פרטני'!$C:$C,'טעינת חשמל לכלי רכב'!A17)</f>
        <v>0</v>
      </c>
      <c r="E17" s="586"/>
      <c r="F17" s="586"/>
      <c r="G17" s="594"/>
      <c r="O17" s="115" t="s">
        <v>10</v>
      </c>
      <c r="P17" s="117">
        <f>COUNTIFS('דיווח פרטני'!$C:$C,'טעינת חשמל לכלי רכב'!A17,'דיווח פרטני'!$D:$D,P14)</f>
        <v>0</v>
      </c>
      <c r="Q17" s="117">
        <f>COUNTIFS('דיווח פרטני'!$C:$C,'טעינת חשמל לכלי רכב'!O17,'דיווח פרטני'!$D:$D,Q14)</f>
        <v>0</v>
      </c>
      <c r="R17" s="1071"/>
      <c r="S17" s="1072"/>
    </row>
    <row r="18" spans="1:19" ht="39" customHeight="1" thickBot="1" x14ac:dyDescent="0.35">
      <c r="A18" s="118" t="s">
        <v>228</v>
      </c>
      <c r="B18" s="116">
        <f t="shared" si="0"/>
        <v>0</v>
      </c>
      <c r="C18" s="595"/>
      <c r="D18" s="592">
        <f>SUMIFS('דיווח פרטני'!$J:$J,'דיווח פרטני'!$C:$C,'טעינת חשמל לכלי רכב'!A18)</f>
        <v>12979477</v>
      </c>
      <c r="E18" s="586"/>
      <c r="F18" s="586"/>
      <c r="G18" s="594"/>
      <c r="O18" s="118" t="s">
        <v>228</v>
      </c>
      <c r="P18" s="117">
        <f>COUNTIFS('דיווח פרטני'!$C:$C,'טעינת חשמל לכלי רכב'!A18,'דיווח פרטני'!$D:$D,P14)</f>
        <v>0</v>
      </c>
      <c r="Q18" s="117">
        <f>COUNTIFS('דיווח פרטני'!$C:$C,'טעינת חשמל לכלי רכב'!O18,'דיווח פרטני'!$D:$D,Q14)</f>
        <v>0</v>
      </c>
      <c r="R18" s="1071"/>
      <c r="S18" s="1072"/>
    </row>
    <row r="19" spans="1:19" ht="16" thickBot="1" x14ac:dyDescent="0.4">
      <c r="A19" s="119" t="s">
        <v>7</v>
      </c>
      <c r="B19" s="116">
        <f t="shared" si="0"/>
        <v>0</v>
      </c>
      <c r="C19" s="596" t="s">
        <v>293</v>
      </c>
      <c r="D19" s="592">
        <f>SUMIFS('דיווח פרטני'!$J:$J,'דיווח פרטני'!$C:$C,'טעינת חשמל לכלי רכב'!A19,'דיווח פרטני'!F:F,'טעינת חשמל לכלי רכב'!C19,'דיווח פרטני'!$D:$D,$P$14)</f>
        <v>0</v>
      </c>
      <c r="E19" s="586"/>
      <c r="F19" s="594"/>
      <c r="G19" s="586"/>
      <c r="J19" s="120"/>
      <c r="O19" s="119" t="s">
        <v>7</v>
      </c>
      <c r="P19" s="117">
        <f>COUNTIFS('דיווח פרטני'!$C:$C,'טעינת חשמל לכלי רכב'!A19,'דיווח פרטני'!F:F,'טעינת חשמל לכלי רכב'!C19,'דיווח פרטני'!$D:$D,P14)</f>
        <v>0</v>
      </c>
      <c r="Q19" s="117">
        <f>COUNTIFS('דיווח פרטני'!$C:$C,'טעינת חשמל לכלי רכב'!O19,'דיווח פרטני'!F:F,'טעינת חשמל לכלי רכב'!R19,'דיווח פרטני'!$D:$D,Q14)</f>
        <v>0</v>
      </c>
      <c r="R19" s="1073" t="s">
        <v>293</v>
      </c>
      <c r="S19" s="1074"/>
    </row>
    <row r="20" spans="1:19" ht="16" thickBot="1" x14ac:dyDescent="0.4">
      <c r="A20" s="119" t="s">
        <v>7</v>
      </c>
      <c r="B20" s="116">
        <f t="shared" si="0"/>
        <v>0</v>
      </c>
      <c r="C20" s="591" t="s">
        <v>294</v>
      </c>
      <c r="D20" s="592">
        <f>SUMIFS('דיווח פרטני'!$J:$J,'דיווח פרטני'!$C:$C,'טעינת חשמל לכלי רכב'!A20,'דיווח פרטני'!F:F,'טעינת חשמל לכלי רכב'!C20,'דיווח פרטני'!$D:$D,$P$14)</f>
        <v>0</v>
      </c>
      <c r="E20" s="586"/>
      <c r="F20" s="594"/>
      <c r="G20" s="586"/>
      <c r="J20" s="120"/>
      <c r="O20" s="119" t="s">
        <v>7</v>
      </c>
      <c r="P20" s="117">
        <f>COUNTIFS('דיווח פרטני'!$C:$C,'טעינת חשמל לכלי רכב'!A20,'דיווח פרטני'!F:F,'טעינת חשמל לכלי רכב'!C20,'דיווח פרטני'!$D:$D,P14)</f>
        <v>0</v>
      </c>
      <c r="Q20" s="117">
        <f>COUNTIFS('דיווח פרטני'!$C:$C,'טעינת חשמל לכלי רכב'!O20,'דיווח פרטני'!F:F,'טעינת חשמל לכלי רכב'!R20,'דיווח פרטני'!$D:$D,Q14)</f>
        <v>0</v>
      </c>
      <c r="R20" s="1069" t="s">
        <v>294</v>
      </c>
      <c r="S20" s="1070"/>
    </row>
    <row r="21" spans="1:19" ht="16" thickBot="1" x14ac:dyDescent="0.4">
      <c r="A21" s="119" t="s">
        <v>7</v>
      </c>
      <c r="B21" s="116">
        <f t="shared" si="0"/>
        <v>0</v>
      </c>
      <c r="C21" s="591" t="s">
        <v>295</v>
      </c>
      <c r="D21" s="592">
        <f>SUMIFS('דיווח פרטני'!$J:$J,'דיווח פרטני'!$C:$C,'טעינת חשמל לכלי רכב'!A21,'דיווח פרטני'!F:F,'טעינת חשמל לכלי רכב'!C21,'דיווח פרטני'!$D:$D,$P$14)</f>
        <v>0</v>
      </c>
      <c r="E21" s="586"/>
      <c r="F21" s="594"/>
      <c r="G21" s="586"/>
      <c r="J21" s="120"/>
      <c r="O21" s="119" t="s">
        <v>7</v>
      </c>
      <c r="P21" s="117">
        <f>COUNTIFS('דיווח פרטני'!$C:$C,'טעינת חשמל לכלי רכב'!A21,'דיווח פרטני'!F:F,'טעינת חשמל לכלי רכב'!C21,'דיווח פרטני'!$D:$D,P14)</f>
        <v>0</v>
      </c>
      <c r="Q21" s="117">
        <f>COUNTIFS('דיווח פרטני'!$C:$C,'טעינת חשמל לכלי רכב'!O21,'דיווח פרטני'!F:F,'טעינת חשמל לכלי רכב'!R21,'דיווח פרטני'!$D:$D,Q14)</f>
        <v>0</v>
      </c>
      <c r="R21" s="1069" t="s">
        <v>295</v>
      </c>
      <c r="S21" s="1070"/>
    </row>
    <row r="22" spans="1:19" ht="16" thickBot="1" x14ac:dyDescent="0.4">
      <c r="A22" s="119" t="s">
        <v>7</v>
      </c>
      <c r="B22" s="116">
        <f t="shared" si="0"/>
        <v>0</v>
      </c>
      <c r="C22" s="591" t="s">
        <v>300</v>
      </c>
      <c r="D22" s="592">
        <f>SUMIFS('דיווח פרטני'!$J:$J,'דיווח פרטני'!$C:$C,'טעינת חשמל לכלי רכב'!A22,'דיווח פרטני'!F:F,'טעינת חשמל לכלי רכב'!C22,'דיווח פרטני'!$D:$D,$P$14)</f>
        <v>0</v>
      </c>
      <c r="E22" s="586"/>
      <c r="F22" s="594"/>
      <c r="G22" s="586"/>
      <c r="J22" s="120"/>
      <c r="O22" s="119" t="s">
        <v>7</v>
      </c>
      <c r="P22" s="117">
        <f>COUNTIFS('דיווח פרטני'!$C:$C,'טעינת חשמל לכלי רכב'!A22,'דיווח פרטני'!F:F,'טעינת חשמל לכלי רכב'!C22,'דיווח פרטני'!$D:$D,P14)</f>
        <v>0</v>
      </c>
      <c r="Q22" s="117">
        <f>COUNTIFS('דיווח פרטני'!$C:$C,'טעינת חשמל לכלי רכב'!O22,'דיווח פרטני'!F:F,'טעינת חשמל לכלי רכב'!R22,'דיווח פרטני'!$D:$D,Q14)</f>
        <v>0</v>
      </c>
      <c r="R22" s="1069" t="s">
        <v>300</v>
      </c>
      <c r="S22" s="1070"/>
    </row>
    <row r="23" spans="1:19" ht="16" thickBot="1" x14ac:dyDescent="0.4">
      <c r="A23" s="119" t="s">
        <v>7</v>
      </c>
      <c r="B23" s="116">
        <f t="shared" si="0"/>
        <v>0</v>
      </c>
      <c r="C23" s="591" t="s">
        <v>296</v>
      </c>
      <c r="D23" s="592">
        <f>SUMIFS('דיווח פרטני'!$J:$J,'דיווח פרטני'!$C:$C,'טעינת חשמל לכלי רכב'!A23,'דיווח פרטני'!F:F,'טעינת חשמל לכלי רכב'!C23,'דיווח פרטני'!$D:$D,$P$14)</f>
        <v>0</v>
      </c>
      <c r="E23" s="586"/>
      <c r="F23" s="594"/>
      <c r="G23" s="586"/>
      <c r="J23" s="120"/>
      <c r="O23" s="119" t="s">
        <v>7</v>
      </c>
      <c r="P23" s="117">
        <f>COUNTIFS('דיווח פרטני'!$C:$C,'טעינת חשמל לכלי רכב'!A23,'דיווח פרטני'!F:F,'טעינת חשמל לכלי רכב'!C23,'דיווח פרטני'!$D:$D,P14)</f>
        <v>0</v>
      </c>
      <c r="Q23" s="117">
        <f>COUNTIFS('דיווח פרטני'!$C:$C,'טעינת חשמל לכלי רכב'!O23,'דיווח פרטני'!F:F,'טעינת חשמל לכלי רכב'!R23,'דיווח פרטני'!$D:$D,Q14)</f>
        <v>0</v>
      </c>
      <c r="R23" s="1069" t="s">
        <v>296</v>
      </c>
      <c r="S23" s="1070"/>
    </row>
    <row r="24" spans="1:19" ht="16" thickBot="1" x14ac:dyDescent="0.4">
      <c r="A24" s="119" t="s">
        <v>7</v>
      </c>
      <c r="B24" s="116">
        <f t="shared" si="0"/>
        <v>0</v>
      </c>
      <c r="C24" s="591" t="s">
        <v>297</v>
      </c>
      <c r="D24" s="592">
        <f>SUMIFS('דיווח פרטני'!$J:$J,'דיווח פרטני'!$C:$C,'טעינת חשמל לכלי רכב'!A24,'דיווח פרטני'!F:F,'טעינת חשמל לכלי רכב'!C24,'דיווח פרטני'!$D:$D,$P$14)</f>
        <v>0</v>
      </c>
      <c r="E24" s="586"/>
      <c r="F24" s="594"/>
      <c r="G24" s="586"/>
      <c r="J24" s="120"/>
      <c r="O24" s="119" t="s">
        <v>7</v>
      </c>
      <c r="P24" s="117">
        <f>COUNTIFS('דיווח פרטני'!$C:$C,'טעינת חשמל לכלי רכב'!A24,'דיווח פרטני'!F:F,'טעינת חשמל לכלי רכב'!C24,'דיווח פרטני'!$D:$D,P14)</f>
        <v>0</v>
      </c>
      <c r="Q24" s="117">
        <f>COUNTIFS('דיווח פרטני'!$C:$C,'טעינת חשמל לכלי רכב'!O24,'דיווח פרטני'!F:F,'טעינת חשמל לכלי רכב'!R24,'דיווח פרטני'!$D:$D,Q14)</f>
        <v>0</v>
      </c>
      <c r="R24" s="1069" t="s">
        <v>297</v>
      </c>
      <c r="S24" s="1070"/>
    </row>
    <row r="25" spans="1:19" ht="16" thickBot="1" x14ac:dyDescent="0.4">
      <c r="A25" s="119" t="s">
        <v>7</v>
      </c>
      <c r="B25" s="116">
        <f t="shared" si="0"/>
        <v>0</v>
      </c>
      <c r="C25" s="591" t="s">
        <v>298</v>
      </c>
      <c r="D25" s="592">
        <f>SUMIFS('דיווח פרטני'!$J:$J,'דיווח פרטני'!$C:$C,'טעינת חשמל לכלי רכב'!A25,'דיווח פרטני'!F:F,'טעינת חשמל לכלי רכב'!C25,'דיווח פרטני'!$D:$D,$P$14)</f>
        <v>0</v>
      </c>
      <c r="E25" s="586"/>
      <c r="F25" s="594"/>
      <c r="G25" s="586"/>
      <c r="J25" s="120"/>
      <c r="O25" s="119" t="s">
        <v>7</v>
      </c>
      <c r="P25" s="117">
        <f>COUNTIFS('דיווח פרטני'!$C:$C,'טעינת חשמל לכלי רכב'!A25,'דיווח פרטני'!F:F,'טעינת חשמל לכלי רכב'!C25,'דיווח פרטני'!$D:$D,P14)</f>
        <v>0</v>
      </c>
      <c r="Q25" s="117">
        <f>COUNTIFS('דיווח פרטני'!$C:$C,'טעינת חשמל לכלי רכב'!O25,'דיווח פרטני'!F:F,'טעינת חשמל לכלי רכב'!R25,'דיווח פרטני'!$D:$D,Q14)</f>
        <v>0</v>
      </c>
      <c r="R25" s="1069" t="s">
        <v>298</v>
      </c>
      <c r="S25" s="1070"/>
    </row>
    <row r="26" spans="1:19" ht="16" thickBot="1" x14ac:dyDescent="0.4">
      <c r="A26" s="119" t="s">
        <v>7</v>
      </c>
      <c r="B26" s="116">
        <f t="shared" si="0"/>
        <v>0</v>
      </c>
      <c r="C26" s="593" t="s">
        <v>299</v>
      </c>
      <c r="D26" s="592">
        <f>SUMIFS('דיווח פרטני'!$J:$J,'דיווח פרטני'!$C:$C,'טעינת חשמל לכלי רכב'!A26,'דיווח פרטני'!F:F,'טעינת חשמל לכלי רכב'!C26,'דיווח פרטני'!$D:$D,$P$14)</f>
        <v>0</v>
      </c>
      <c r="E26" s="586"/>
      <c r="F26" s="594"/>
      <c r="G26" s="586"/>
      <c r="J26" s="120"/>
      <c r="O26" s="119" t="s">
        <v>7</v>
      </c>
      <c r="P26" s="117">
        <f>COUNTIFS('דיווח פרטני'!$C:$C,'טעינת חשמל לכלי רכב'!A26,'דיווח פרטני'!F:F,'טעינת חשמל לכלי רכב'!C26,'דיווח פרטני'!$D:$D,P14)</f>
        <v>0</v>
      </c>
      <c r="Q26" s="117">
        <f>COUNTIFS('דיווח פרטני'!$C:$C,'טעינת חשמל לכלי רכב'!O26,'דיווח פרטני'!F:F,'טעינת חשמל לכלי רכב'!R26,'דיווח פרטני'!$D:$D,Q14)</f>
        <v>0</v>
      </c>
      <c r="R26" s="1076" t="s">
        <v>299</v>
      </c>
      <c r="S26" s="1077"/>
    </row>
    <row r="27" spans="1:19" ht="18.5" x14ac:dyDescent="0.3">
      <c r="A27" s="111"/>
      <c r="B27" s="110"/>
      <c r="C27" s="110"/>
      <c r="D27" s="110"/>
      <c r="E27" s="121"/>
      <c r="F27" s="121"/>
      <c r="G27" s="122"/>
      <c r="H27" s="122"/>
    </row>
    <row r="28" spans="1:19" ht="24" customHeight="1" x14ac:dyDescent="0.3">
      <c r="A28" s="30" t="s">
        <v>144</v>
      </c>
      <c r="B28" s="32"/>
      <c r="C28" s="32"/>
      <c r="D28" s="32"/>
      <c r="E28" s="32"/>
      <c r="F28" s="32"/>
      <c r="G28" s="32"/>
      <c r="H28" s="32"/>
      <c r="I28" s="32"/>
      <c r="J28" s="32"/>
      <c r="K28" s="33"/>
      <c r="L28" s="34"/>
    </row>
    <row r="29" spans="1:19" ht="24" customHeight="1" x14ac:dyDescent="0.3">
      <c r="A29" s="123" t="s">
        <v>558</v>
      </c>
      <c r="B29" s="36"/>
      <c r="C29" s="36"/>
      <c r="D29" s="36"/>
      <c r="E29" s="36"/>
      <c r="F29" s="36"/>
      <c r="G29" s="36"/>
      <c r="H29" s="36"/>
      <c r="I29" s="36"/>
      <c r="J29" s="36"/>
      <c r="K29" s="37"/>
      <c r="L29" s="38"/>
    </row>
    <row r="30" spans="1:19" ht="24" customHeight="1" x14ac:dyDescent="0.3">
      <c r="A30" s="57" t="s">
        <v>145</v>
      </c>
      <c r="B30" s="36"/>
      <c r="C30" s="36"/>
      <c r="D30" s="36"/>
      <c r="E30" s="36"/>
      <c r="F30" s="36"/>
      <c r="G30" s="36"/>
      <c r="H30" s="36"/>
      <c r="I30" s="36"/>
      <c r="J30" s="36"/>
      <c r="K30" s="41"/>
      <c r="L30" s="42"/>
    </row>
    <row r="31" spans="1:19" ht="61.5" customHeight="1" thickBot="1" x14ac:dyDescent="0.35">
      <c r="A31" s="719" t="s">
        <v>146</v>
      </c>
      <c r="B31" s="543"/>
      <c r="C31" s="587" t="s">
        <v>560</v>
      </c>
      <c r="D31" s="589" t="s">
        <v>147</v>
      </c>
      <c r="E31" s="841" t="s">
        <v>148</v>
      </c>
      <c r="F31" s="838"/>
      <c r="G31" s="837"/>
      <c r="H31" s="840" t="s">
        <v>110</v>
      </c>
      <c r="I31" s="839"/>
      <c r="J31" s="588" t="s">
        <v>112</v>
      </c>
      <c r="K31" s="589" t="s">
        <v>113</v>
      </c>
      <c r="L31" s="543"/>
    </row>
    <row r="32" spans="1:19" ht="62.25" customHeight="1" x14ac:dyDescent="0.3">
      <c r="A32" s="1046" t="s">
        <v>149</v>
      </c>
      <c r="B32" s="1047"/>
      <c r="C32" s="831"/>
      <c r="D32" s="598" t="s">
        <v>150</v>
      </c>
      <c r="E32" s="605">
        <f>+'מקדמי פליטה'!E30</f>
        <v>4.6900000000000002E-4</v>
      </c>
      <c r="F32" s="1059" t="s">
        <v>151</v>
      </c>
      <c r="G32" s="1060"/>
      <c r="H32" s="601">
        <f>+C32*E32</f>
        <v>0</v>
      </c>
      <c r="I32" s="602"/>
      <c r="J32" s="544"/>
      <c r="K32" s="1053"/>
      <c r="L32" s="1054"/>
    </row>
    <row r="33" spans="1:12" ht="24" customHeight="1" x14ac:dyDescent="0.3">
      <c r="A33" s="1063">
        <f>'מקדמי פליטה'!E29</f>
        <v>2022</v>
      </c>
      <c r="B33" s="1064"/>
      <c r="C33" s="832"/>
      <c r="D33" s="599"/>
      <c r="E33" s="603">
        <f>+'מקדמי פליטה'!E31</f>
        <v>6.24E-9</v>
      </c>
      <c r="F33" s="1067" t="s">
        <v>152</v>
      </c>
      <c r="G33" s="1068"/>
      <c r="H33" s="601">
        <f>+C32*E33*GWP!E14</f>
        <v>0</v>
      </c>
      <c r="I33" s="602"/>
      <c r="J33" s="545"/>
      <c r="K33" s="1055"/>
      <c r="L33" s="1056"/>
    </row>
    <row r="34" spans="1:12" ht="24" customHeight="1" thickBot="1" x14ac:dyDescent="0.35">
      <c r="A34" s="1065"/>
      <c r="B34" s="1066"/>
      <c r="C34" s="833"/>
      <c r="D34" s="600"/>
      <c r="E34" s="603">
        <f>+'מקדמי פליטה'!E32</f>
        <v>3.6199999999999999E-9</v>
      </c>
      <c r="F34" s="1067" t="s">
        <v>153</v>
      </c>
      <c r="G34" s="1068"/>
      <c r="H34" s="601">
        <f>+C32*E34*GWP!E15</f>
        <v>0</v>
      </c>
      <c r="I34" s="602"/>
      <c r="J34" s="546"/>
      <c r="K34" s="1057"/>
      <c r="L34" s="1058"/>
    </row>
    <row r="35" spans="1:12" ht="24" customHeight="1" x14ac:dyDescent="0.3">
      <c r="A35" s="124"/>
      <c r="B35" s="124"/>
      <c r="C35" s="124"/>
      <c r="D35" s="125"/>
      <c r="E35" s="125"/>
      <c r="F35" s="126"/>
      <c r="G35" s="126"/>
      <c r="H35" s="127"/>
      <c r="I35" s="127"/>
      <c r="J35" s="125"/>
      <c r="K35" s="125"/>
      <c r="L35" s="125"/>
    </row>
    <row r="36" spans="1:12" s="29" customFormat="1" ht="24" customHeight="1" x14ac:dyDescent="0.3">
      <c r="A36" s="1061" t="s">
        <v>154</v>
      </c>
      <c r="B36" s="1061"/>
      <c r="C36" s="1061"/>
      <c r="D36" s="1061"/>
      <c r="E36" s="1061"/>
      <c r="F36" s="1061"/>
      <c r="G36" s="1061"/>
      <c r="H36" s="1062"/>
      <c r="I36" s="1062"/>
      <c r="J36" s="1061"/>
      <c r="K36" s="1061"/>
      <c r="L36" s="1061"/>
    </row>
    <row r="37" spans="1:12" s="29" customFormat="1" ht="70.5" customHeight="1" thickBot="1" x14ac:dyDescent="0.35">
      <c r="A37" s="604" t="s">
        <v>146</v>
      </c>
      <c r="B37" s="604"/>
      <c r="C37" s="587" t="s">
        <v>560</v>
      </c>
      <c r="D37" s="589" t="s">
        <v>147</v>
      </c>
      <c r="E37" s="588" t="s">
        <v>155</v>
      </c>
      <c r="F37" s="590"/>
      <c r="G37" s="590"/>
      <c r="H37" s="857" t="s">
        <v>110</v>
      </c>
      <c r="I37" s="839"/>
      <c r="J37" s="590" t="s">
        <v>112</v>
      </c>
      <c r="K37" s="589" t="s">
        <v>113</v>
      </c>
      <c r="L37" s="543"/>
    </row>
    <row r="38" spans="1:12" s="68" customFormat="1" ht="24" customHeight="1" x14ac:dyDescent="0.3">
      <c r="A38" s="1046" t="s">
        <v>156</v>
      </c>
      <c r="B38" s="1047"/>
      <c r="C38" s="844">
        <v>43968</v>
      </c>
      <c r="D38" s="598" t="s">
        <v>150</v>
      </c>
      <c r="E38" s="842">
        <v>4.6900000000000002E-4</v>
      </c>
      <c r="F38" s="1052" t="s">
        <v>151</v>
      </c>
      <c r="G38" s="1052"/>
      <c r="H38" s="855">
        <f>+E38*C38</f>
        <v>20.620992000000001</v>
      </c>
      <c r="I38" s="856"/>
      <c r="J38" s="544" t="s">
        <v>334</v>
      </c>
      <c r="K38" s="1053" t="s">
        <v>590</v>
      </c>
      <c r="L38" s="1054"/>
    </row>
    <row r="39" spans="1:12" s="68" customFormat="1" ht="24" customHeight="1" x14ac:dyDescent="0.3">
      <c r="A39" s="1048"/>
      <c r="B39" s="1049"/>
      <c r="C39" s="845"/>
      <c r="D39" s="599"/>
      <c r="E39" s="842"/>
      <c r="F39" s="1052" t="s">
        <v>152</v>
      </c>
      <c r="G39" s="1052"/>
      <c r="H39" s="601">
        <f>+E39*C38*GWP!E14</f>
        <v>0</v>
      </c>
      <c r="I39" s="602"/>
      <c r="J39" s="545"/>
      <c r="K39" s="1055"/>
      <c r="L39" s="1056"/>
    </row>
    <row r="40" spans="1:12" s="68" customFormat="1" ht="24" customHeight="1" thickBot="1" x14ac:dyDescent="0.35">
      <c r="A40" s="1050"/>
      <c r="B40" s="1051"/>
      <c r="C40" s="846"/>
      <c r="D40" s="600"/>
      <c r="E40" s="842"/>
      <c r="F40" s="1052" t="s">
        <v>153</v>
      </c>
      <c r="G40" s="1052"/>
      <c r="H40" s="601">
        <f>+E40*C38*GWP!E15</f>
        <v>0</v>
      </c>
      <c r="I40" s="602"/>
      <c r="J40" s="546"/>
      <c r="K40" s="1057"/>
      <c r="L40" s="1058"/>
    </row>
    <row r="41" spans="1:12" s="68" customFormat="1" ht="24" customHeight="1" x14ac:dyDescent="0.3">
      <c r="A41" s="1046" t="s">
        <v>157</v>
      </c>
      <c r="B41" s="1047"/>
      <c r="C41" s="847"/>
      <c r="D41" s="598" t="s">
        <v>150</v>
      </c>
      <c r="E41" s="842"/>
      <c r="F41" s="1052" t="s">
        <v>151</v>
      </c>
      <c r="G41" s="1052"/>
      <c r="H41" s="601">
        <f>+E41*C41</f>
        <v>0</v>
      </c>
      <c r="I41" s="602"/>
      <c r="J41" s="544"/>
      <c r="K41" s="1053"/>
      <c r="L41" s="1054"/>
    </row>
    <row r="42" spans="1:12" ht="24" customHeight="1" x14ac:dyDescent="0.3">
      <c r="A42" s="1048"/>
      <c r="B42" s="1049"/>
      <c r="C42" s="848"/>
      <c r="D42" s="599"/>
      <c r="E42" s="843"/>
      <c r="F42" s="1052" t="s">
        <v>152</v>
      </c>
      <c r="G42" s="1052"/>
      <c r="H42" s="601">
        <f>+E42*C41*GWP!E14</f>
        <v>0</v>
      </c>
      <c r="I42" s="602"/>
      <c r="J42" s="545"/>
      <c r="K42" s="1055"/>
      <c r="L42" s="1056"/>
    </row>
    <row r="43" spans="1:12" ht="24" customHeight="1" thickBot="1" x14ac:dyDescent="0.35">
      <c r="A43" s="1050"/>
      <c r="B43" s="1051"/>
      <c r="C43" s="849"/>
      <c r="D43" s="600"/>
      <c r="E43" s="843"/>
      <c r="F43" s="1052" t="s">
        <v>153</v>
      </c>
      <c r="G43" s="1052"/>
      <c r="H43" s="601">
        <f>+E43*C41*GWP!E15</f>
        <v>0</v>
      </c>
      <c r="I43" s="602"/>
      <c r="J43" s="546"/>
      <c r="K43" s="1057"/>
      <c r="L43" s="1058"/>
    </row>
    <row r="44" spans="1:12" ht="24" customHeight="1" x14ac:dyDescent="0.3">
      <c r="A44" s="1046" t="s">
        <v>158</v>
      </c>
      <c r="B44" s="1047"/>
      <c r="C44" s="847"/>
      <c r="D44" s="598" t="s">
        <v>150</v>
      </c>
      <c r="E44" s="842"/>
      <c r="F44" s="1052" t="s">
        <v>151</v>
      </c>
      <c r="G44" s="1052"/>
      <c r="H44" s="601">
        <f>+E44*C44</f>
        <v>0</v>
      </c>
      <c r="I44" s="602"/>
      <c r="J44" s="544"/>
      <c r="K44" s="1053"/>
      <c r="L44" s="1054"/>
    </row>
    <row r="45" spans="1:12" ht="24" customHeight="1" x14ac:dyDescent="0.3">
      <c r="A45" s="1048"/>
      <c r="B45" s="1049"/>
      <c r="C45" s="848"/>
      <c r="D45" s="599"/>
      <c r="E45" s="843"/>
      <c r="F45" s="1052" t="s">
        <v>152</v>
      </c>
      <c r="G45" s="1052"/>
      <c r="H45" s="601">
        <f>+E45*C44*GWP!E14</f>
        <v>0</v>
      </c>
      <c r="I45" s="602"/>
      <c r="J45" s="545"/>
      <c r="K45" s="1055"/>
      <c r="L45" s="1056"/>
    </row>
    <row r="46" spans="1:12" ht="24" customHeight="1" thickBot="1" x14ac:dyDescent="0.35">
      <c r="A46" s="1050"/>
      <c r="B46" s="1051"/>
      <c r="C46" s="849"/>
      <c r="D46" s="600"/>
      <c r="E46" s="843"/>
      <c r="F46" s="1052" t="s">
        <v>153</v>
      </c>
      <c r="G46" s="1052"/>
      <c r="H46" s="601">
        <f>+E46*C44*GWP!E15</f>
        <v>0</v>
      </c>
      <c r="I46" s="602"/>
      <c r="J46" s="546"/>
      <c r="K46" s="1057"/>
      <c r="L46" s="1058"/>
    </row>
    <row r="47" spans="1:12" ht="24" customHeight="1" thickBot="1" x14ac:dyDescent="0.35"/>
    <row r="48" spans="1:12" ht="24" customHeight="1" x14ac:dyDescent="0.3">
      <c r="A48" s="27"/>
      <c r="B48" s="69" t="s">
        <v>138</v>
      </c>
      <c r="C48" s="70"/>
      <c r="D48" s="70"/>
      <c r="E48" s="27"/>
      <c r="F48" s="27"/>
      <c r="G48" s="27"/>
      <c r="H48" s="27"/>
      <c r="I48" s="27"/>
      <c r="J48" s="27"/>
      <c r="K48" s="27"/>
      <c r="L48" s="27"/>
    </row>
    <row r="49" spans="1:14" ht="24" customHeight="1" x14ac:dyDescent="0.3">
      <c r="A49" s="27"/>
      <c r="B49" s="128" t="s">
        <v>139</v>
      </c>
      <c r="C49" s="129" t="s">
        <v>139</v>
      </c>
      <c r="D49" s="606" t="s">
        <v>140</v>
      </c>
      <c r="E49" s="27"/>
      <c r="F49" s="27"/>
      <c r="G49" s="27"/>
      <c r="H49" s="27"/>
      <c r="I49" s="27"/>
      <c r="J49" s="27"/>
      <c r="K49" s="27"/>
      <c r="L49" s="27"/>
    </row>
    <row r="50" spans="1:14" ht="24" customHeight="1" x14ac:dyDescent="0.35">
      <c r="A50" s="27"/>
      <c r="B50" s="130" t="s">
        <v>159</v>
      </c>
      <c r="C50" s="71">
        <f>H38+H41+H44+H32</f>
        <v>20.620992000000001</v>
      </c>
      <c r="D50" s="71">
        <f>+C50</f>
        <v>20.620992000000001</v>
      </c>
      <c r="E50" s="27"/>
      <c r="F50" s="27"/>
      <c r="G50" s="27"/>
      <c r="H50" s="27"/>
      <c r="I50" s="27"/>
      <c r="J50" s="27"/>
      <c r="K50" s="27"/>
      <c r="L50" s="27"/>
    </row>
    <row r="51" spans="1:14" ht="24" customHeight="1" x14ac:dyDescent="0.35">
      <c r="A51" s="27"/>
      <c r="B51" s="130" t="s">
        <v>160</v>
      </c>
      <c r="C51" s="71">
        <f>SUM(H33+H39+H42+H45)/GWP!E14</f>
        <v>0</v>
      </c>
      <c r="D51" s="71">
        <f>C51*GWP!$E$14</f>
        <v>0</v>
      </c>
      <c r="E51" s="27"/>
      <c r="F51" s="27"/>
      <c r="G51" s="27"/>
      <c r="H51" s="27"/>
      <c r="I51" s="27"/>
      <c r="J51" s="27"/>
      <c r="K51" s="27"/>
      <c r="L51" s="27"/>
    </row>
    <row r="52" spans="1:14" ht="24" customHeight="1" thickBot="1" x14ac:dyDescent="0.4">
      <c r="A52" s="27"/>
      <c r="B52" s="131" t="s">
        <v>161</v>
      </c>
      <c r="C52" s="72">
        <f>SUM(H34+H40+H43+H46)/GWP!E15</f>
        <v>0</v>
      </c>
      <c r="D52" s="72">
        <f>C52*GWP!$E$15</f>
        <v>0</v>
      </c>
      <c r="E52" s="27"/>
      <c r="F52" s="27"/>
      <c r="G52" s="27"/>
      <c r="H52" s="27"/>
      <c r="I52" s="27"/>
      <c r="J52" s="27"/>
      <c r="K52" s="27"/>
      <c r="L52" s="27"/>
    </row>
    <row r="53" spans="1:14" ht="24" customHeight="1" x14ac:dyDescent="0.3">
      <c r="A53" s="27"/>
      <c r="B53" s="27"/>
      <c r="C53" s="27"/>
      <c r="D53" s="27"/>
      <c r="E53" s="27"/>
      <c r="F53" s="27"/>
      <c r="G53" s="27"/>
      <c r="H53" s="27"/>
      <c r="I53" s="27"/>
      <c r="J53" s="27"/>
      <c r="K53" s="27"/>
      <c r="L53" s="27"/>
      <c r="M53" s="27"/>
      <c r="N53" s="27"/>
    </row>
    <row r="54" spans="1:14" ht="24" customHeight="1" x14ac:dyDescent="0.3">
      <c r="A54" s="27"/>
      <c r="B54" s="27"/>
      <c r="C54" s="27"/>
      <c r="D54" s="27"/>
      <c r="E54" s="27"/>
      <c r="F54" s="27"/>
      <c r="G54" s="27"/>
      <c r="H54" s="27"/>
      <c r="I54" s="27"/>
      <c r="J54" s="27"/>
      <c r="K54" s="27"/>
      <c r="L54" s="27"/>
      <c r="M54" s="27"/>
      <c r="N54" s="27"/>
    </row>
    <row r="55" spans="1:14" ht="24" customHeight="1" x14ac:dyDescent="0.3">
      <c r="A55" s="27"/>
      <c r="B55" s="27"/>
      <c r="C55" s="27"/>
      <c r="D55" s="27"/>
      <c r="E55" s="27"/>
      <c r="F55" s="27"/>
      <c r="G55" s="27"/>
      <c r="H55" s="27"/>
      <c r="I55" s="27"/>
      <c r="J55" s="27"/>
      <c r="K55" s="27"/>
      <c r="L55" s="27"/>
      <c r="M55" s="27"/>
      <c r="N55" s="27"/>
    </row>
    <row r="56" spans="1:14" ht="24" customHeight="1" x14ac:dyDescent="0.3">
      <c r="A56" s="27"/>
      <c r="B56" s="27"/>
      <c r="C56" s="27"/>
      <c r="D56" s="27"/>
      <c r="E56" s="27"/>
      <c r="F56" s="27"/>
      <c r="G56" s="27"/>
      <c r="H56" s="27"/>
      <c r="I56" s="27"/>
      <c r="J56" s="27"/>
      <c r="K56" s="27"/>
      <c r="L56" s="27"/>
      <c r="M56" s="27"/>
      <c r="N56" s="27"/>
    </row>
    <row r="57" spans="1:14" ht="24" customHeight="1" x14ac:dyDescent="0.3">
      <c r="A57" s="27"/>
      <c r="B57" s="27"/>
      <c r="C57" s="27"/>
      <c r="D57" s="27"/>
      <c r="E57" s="27"/>
      <c r="F57" s="27"/>
      <c r="G57" s="27"/>
      <c r="H57" s="27"/>
      <c r="I57" s="27"/>
      <c r="J57" s="27"/>
      <c r="K57" s="27"/>
      <c r="L57" s="27"/>
      <c r="M57" s="27"/>
      <c r="N57" s="27"/>
    </row>
    <row r="58" spans="1:14" ht="24" customHeight="1" x14ac:dyDescent="0.3">
      <c r="A58" s="27"/>
      <c r="B58" s="27"/>
      <c r="C58" s="27"/>
      <c r="D58" s="27"/>
      <c r="E58" s="27"/>
      <c r="F58" s="27"/>
      <c r="G58" s="27"/>
      <c r="H58" s="27"/>
      <c r="I58" s="27"/>
      <c r="J58" s="27"/>
      <c r="K58" s="27"/>
      <c r="L58" s="27"/>
      <c r="M58" s="27"/>
      <c r="N58" s="27"/>
    </row>
    <row r="59" spans="1:14" ht="24" customHeight="1" x14ac:dyDescent="0.3">
      <c r="A59" s="27"/>
      <c r="B59" s="27"/>
      <c r="C59" s="27"/>
      <c r="D59" s="27"/>
      <c r="E59" s="27"/>
      <c r="F59" s="27"/>
      <c r="G59" s="27"/>
      <c r="H59" s="27"/>
      <c r="I59" s="27"/>
      <c r="J59" s="27"/>
      <c r="K59" s="27"/>
      <c r="L59" s="27"/>
      <c r="M59" s="27"/>
      <c r="N59" s="27"/>
    </row>
  </sheetData>
  <sheetProtection algorithmName="SHA-512" hashValue="DZMkKQ4tqGXJIPDSAzQ92Dn3uXhwpPapiATkMz647AJw85flya/kIClSCeIFgOTk7akkRVNZwHeVZoIjNLILiQ==" saltValue="lqw/v8O0rPqTfHmIyKb5uA==" spinCount="100000" sheet="1" selectLockedCells="1"/>
  <mergeCells count="34">
    <mergeCell ref="R26:S26"/>
    <mergeCell ref="R24:S24"/>
    <mergeCell ref="R25:S25"/>
    <mergeCell ref="R22:S22"/>
    <mergeCell ref="R23:S23"/>
    <mergeCell ref="R20:S20"/>
    <mergeCell ref="R21:S21"/>
    <mergeCell ref="R18:S18"/>
    <mergeCell ref="R19:S19"/>
    <mergeCell ref="R15:S15"/>
    <mergeCell ref="R16:S16"/>
    <mergeCell ref="R17:S17"/>
    <mergeCell ref="F32:G32"/>
    <mergeCell ref="F39:G39"/>
    <mergeCell ref="F40:G40"/>
    <mergeCell ref="A36:L36"/>
    <mergeCell ref="A33:B34"/>
    <mergeCell ref="A32:B32"/>
    <mergeCell ref="K32:L34"/>
    <mergeCell ref="F33:G33"/>
    <mergeCell ref="F34:G34"/>
    <mergeCell ref="A44:B46"/>
    <mergeCell ref="F44:G44"/>
    <mergeCell ref="A41:B43"/>
    <mergeCell ref="F41:G41"/>
    <mergeCell ref="K38:L40"/>
    <mergeCell ref="K41:L43"/>
    <mergeCell ref="F42:G42"/>
    <mergeCell ref="F43:G43"/>
    <mergeCell ref="K44:L46"/>
    <mergeCell ref="F45:G45"/>
    <mergeCell ref="F46:G46"/>
    <mergeCell ref="A38:B40"/>
    <mergeCell ref="F38:G38"/>
  </mergeCells>
  <conditionalFormatting sqref="P16:Q26">
    <cfRule type="expression" dxfId="0" priority="4">
      <formula>SUM(#REF!)&lt;&gt;0</formula>
    </cfRule>
  </conditionalFormatting>
  <dataValidations count="4">
    <dataValidation type="decimal" allowBlank="1" showInputMessage="1" showErrorMessage="1" sqref="E46 E43" xr:uid="{00000000-0002-0000-0500-000000000000}">
      <formula1>0.00000000001</formula1>
      <formula2>0.00000001</formula2>
    </dataValidation>
    <dataValidation type="decimal" allowBlank="1" showInputMessage="1" showErrorMessage="1" sqref="E45 E42" xr:uid="{00000000-0002-0000-0500-000001000000}">
      <formula1>0.000000001</formula1>
      <formula2>0.00000001</formula2>
    </dataValidation>
    <dataValidation type="decimal" allowBlank="1" showInputMessage="1" showErrorMessage="1" sqref="E38:E41 E44" xr:uid="{00000000-0002-0000-0500-000002000000}">
      <formula1>0.0001</formula1>
      <formula2>0.001</formula2>
    </dataValidation>
    <dataValidation type="list" allowBlank="1" showInputMessage="1" showErrorMessage="1" sqref="J35" xr:uid="{00000000-0002-0000-0500-000003000000}">
      <formula1>list18</formula1>
    </dataValidation>
  </dataValidations>
  <pageMargins left="0.70866141732283472" right="0.70866141732283472" top="0.74803149606299213" bottom="0.74803149606299213" header="0.31496062992125984" footer="0.31496062992125984"/>
  <pageSetup paperSize="9" scale="72" orientation="landscape"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'מיפוי שמות'!$F$2:$F$5</xm:f>
          </x14:formula1>
          <xm:sqref>J44 J41 J38 J32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644"/>
  </sheetPr>
  <dimension ref="A1:R999"/>
  <sheetViews>
    <sheetView rightToLeft="1" workbookViewId="0">
      <selection activeCell="G9" sqref="G9"/>
    </sheetView>
  </sheetViews>
  <sheetFormatPr defaultColWidth="12.58203125" defaultRowHeight="15" customHeight="1" x14ac:dyDescent="0.3"/>
  <cols>
    <col min="1" max="1" width="11.33203125" customWidth="1"/>
    <col min="2" max="2" width="22.08203125" customWidth="1"/>
    <col min="3" max="3" width="23.33203125" customWidth="1"/>
    <col min="4" max="4" width="28.08203125" customWidth="1"/>
    <col min="5" max="5" width="7.33203125" customWidth="1"/>
    <col min="6" max="6" width="30.83203125" customWidth="1"/>
    <col min="7" max="7" width="11.08203125" customWidth="1"/>
    <col min="8" max="11" width="9" customWidth="1"/>
    <col min="12" max="25" width="8.58203125" customWidth="1"/>
  </cols>
  <sheetData>
    <row r="1" spans="1:18" s="19" customFormat="1" ht="22" customHeight="1" x14ac:dyDescent="0.3">
      <c r="A1" s="778"/>
      <c r="B1" s="779" t="s">
        <v>35</v>
      </c>
      <c r="C1" s="778"/>
      <c r="D1" s="778"/>
      <c r="E1" s="778"/>
      <c r="F1" s="778"/>
      <c r="G1" s="516"/>
      <c r="H1" s="516"/>
      <c r="I1" s="516"/>
      <c r="J1" s="516"/>
      <c r="K1" s="516"/>
      <c r="L1" s="516"/>
      <c r="M1" s="516"/>
      <c r="N1" s="516"/>
      <c r="O1" s="516"/>
      <c r="P1" s="516"/>
      <c r="Q1" s="516"/>
      <c r="R1" s="516"/>
    </row>
    <row r="2" spans="1:18" s="19" customFormat="1" ht="21.65" customHeight="1" x14ac:dyDescent="0.3">
      <c r="A2" s="569"/>
      <c r="B2" s="569"/>
      <c r="C2" s="569"/>
      <c r="D2" s="569"/>
      <c r="E2" s="569"/>
      <c r="F2" s="569"/>
      <c r="G2" s="516"/>
      <c r="H2" s="516"/>
      <c r="I2" s="516"/>
      <c r="J2" s="516"/>
      <c r="K2" s="516"/>
      <c r="L2" s="516"/>
      <c r="M2" s="516"/>
      <c r="N2" s="516"/>
      <c r="O2" s="516"/>
      <c r="P2" s="516"/>
      <c r="Q2" s="516"/>
      <c r="R2" s="516"/>
    </row>
    <row r="3" spans="1:18" s="774" customFormat="1" ht="26.5" customHeight="1" x14ac:dyDescent="0.4">
      <c r="A3" s="566" t="s">
        <v>535</v>
      </c>
      <c r="B3" s="773"/>
      <c r="C3" s="773"/>
      <c r="D3" s="776" t="str">
        <f>'פרטי המדווח'!$E$6</f>
        <v>מאיה תור בע"מ</v>
      </c>
      <c r="E3" s="566" t="s">
        <v>536</v>
      </c>
      <c r="F3" s="777">
        <f>'פרטי המדווח'!$E$7</f>
        <v>511039448</v>
      </c>
      <c r="H3" s="510"/>
      <c r="I3" s="764"/>
      <c r="L3" s="764"/>
      <c r="M3" s="764"/>
      <c r="N3" s="764"/>
      <c r="O3" s="3"/>
    </row>
    <row r="4" spans="1:18" s="774" customFormat="1" ht="13.5" customHeight="1" x14ac:dyDescent="0.35">
      <c r="A4" s="566" t="s">
        <v>537</v>
      </c>
      <c r="B4" s="773"/>
      <c r="C4" s="773"/>
      <c r="D4" s="773"/>
      <c r="E4" s="775"/>
      <c r="F4" s="773"/>
      <c r="G4" s="510"/>
      <c r="H4" s="510"/>
      <c r="I4" s="764"/>
      <c r="J4" s="111"/>
      <c r="K4" s="764"/>
      <c r="L4" s="764"/>
      <c r="M4" s="764"/>
      <c r="N4" s="764"/>
      <c r="O4" s="3"/>
    </row>
    <row r="5" spans="1:18" ht="13.5" customHeight="1" x14ac:dyDescent="0.35">
      <c r="A5" s="445"/>
      <c r="B5" s="571"/>
      <c r="C5" s="572"/>
      <c r="D5" s="573"/>
      <c r="E5" s="573"/>
      <c r="F5" s="573"/>
      <c r="H5" s="3"/>
      <c r="I5" s="4"/>
      <c r="J5" s="4"/>
      <c r="K5" s="4"/>
    </row>
    <row r="6" spans="1:18" ht="13.5" customHeight="1" x14ac:dyDescent="0.3">
      <c r="A6" s="575" t="s">
        <v>36</v>
      </c>
      <c r="B6" s="576"/>
      <c r="C6" s="576"/>
      <c r="D6" s="576"/>
      <c r="E6" s="577"/>
      <c r="F6" s="577"/>
      <c r="G6" s="6"/>
      <c r="H6" s="6"/>
      <c r="I6" s="6"/>
      <c r="J6" s="7"/>
      <c r="K6" s="7"/>
    </row>
    <row r="7" spans="1:18" ht="62" x14ac:dyDescent="0.3">
      <c r="A7" s="114" t="s">
        <v>37</v>
      </c>
      <c r="B7" s="114" t="s">
        <v>38</v>
      </c>
      <c r="C7" s="114" t="s">
        <v>39</v>
      </c>
      <c r="D7" s="114" t="s">
        <v>40</v>
      </c>
      <c r="E7" s="114" t="s">
        <v>41</v>
      </c>
      <c r="F7" s="114" t="s">
        <v>42</v>
      </c>
      <c r="G7" s="114" t="s">
        <v>557</v>
      </c>
      <c r="H7" s="8"/>
      <c r="I7" s="8"/>
      <c r="J7" s="8"/>
      <c r="K7" s="8"/>
    </row>
    <row r="8" spans="1:18" ht="13.5" customHeight="1" x14ac:dyDescent="0.35">
      <c r="A8" s="895">
        <v>44931</v>
      </c>
      <c r="B8" s="896" t="s">
        <v>580</v>
      </c>
      <c r="C8" s="897" t="s">
        <v>581</v>
      </c>
      <c r="D8" s="514"/>
      <c r="E8" s="515"/>
      <c r="F8" s="515"/>
      <c r="G8" s="793">
        <f>COUNT(B8:B700)</f>
        <v>11</v>
      </c>
      <c r="J8" s="9"/>
      <c r="K8" s="9"/>
    </row>
    <row r="9" spans="1:18" ht="13.5" customHeight="1" x14ac:dyDescent="0.35">
      <c r="A9" s="898">
        <v>44935</v>
      </c>
      <c r="B9" s="899">
        <v>8795787</v>
      </c>
      <c r="C9" s="897" t="s">
        <v>581</v>
      </c>
      <c r="D9" s="514"/>
      <c r="E9" s="514"/>
      <c r="F9" s="514"/>
    </row>
    <row r="10" spans="1:18" ht="13.5" customHeight="1" x14ac:dyDescent="0.35">
      <c r="A10" s="898">
        <v>44966</v>
      </c>
      <c r="B10" s="899">
        <v>8797887</v>
      </c>
      <c r="C10" s="897" t="s">
        <v>581</v>
      </c>
      <c r="D10" s="514"/>
      <c r="E10" s="514"/>
      <c r="F10" s="514"/>
    </row>
    <row r="11" spans="1:18" ht="13.5" customHeight="1" x14ac:dyDescent="0.35">
      <c r="A11" s="898">
        <v>44969</v>
      </c>
      <c r="B11" s="900">
        <v>43483101</v>
      </c>
      <c r="C11" s="897" t="s">
        <v>581</v>
      </c>
      <c r="D11" s="514"/>
      <c r="E11" s="514"/>
      <c r="F11" s="514"/>
    </row>
    <row r="12" spans="1:18" ht="13.5" customHeight="1" x14ac:dyDescent="0.35">
      <c r="A12" s="898" t="s">
        <v>582</v>
      </c>
      <c r="B12" s="899">
        <v>8796787</v>
      </c>
      <c r="C12" s="897" t="s">
        <v>581</v>
      </c>
      <c r="D12" s="514"/>
      <c r="E12" s="514"/>
      <c r="F12" s="514"/>
    </row>
    <row r="13" spans="1:18" ht="13.5" customHeight="1" x14ac:dyDescent="0.35">
      <c r="A13" s="898" t="s">
        <v>583</v>
      </c>
      <c r="B13" s="899">
        <v>4342908</v>
      </c>
      <c r="C13" s="901" t="s">
        <v>581</v>
      </c>
      <c r="D13" s="514"/>
      <c r="E13" s="514"/>
      <c r="F13" s="514"/>
    </row>
    <row r="14" spans="1:18" ht="13.5" customHeight="1" x14ac:dyDescent="0.35">
      <c r="A14" s="898" t="s">
        <v>584</v>
      </c>
      <c r="B14" s="901">
        <v>8797587</v>
      </c>
      <c r="C14" s="897" t="s">
        <v>581</v>
      </c>
      <c r="D14" s="514"/>
      <c r="E14" s="514"/>
      <c r="F14" s="514"/>
    </row>
    <row r="15" spans="1:18" ht="13.5" customHeight="1" x14ac:dyDescent="0.35">
      <c r="A15" s="898" t="s">
        <v>585</v>
      </c>
      <c r="B15" s="899">
        <v>8797587</v>
      </c>
      <c r="C15" s="897" t="s">
        <v>581</v>
      </c>
      <c r="D15" s="514"/>
      <c r="E15" s="514"/>
      <c r="F15" s="514"/>
    </row>
    <row r="16" spans="1:18" ht="13.5" customHeight="1" x14ac:dyDescent="0.35">
      <c r="A16" s="898" t="s">
        <v>586</v>
      </c>
      <c r="B16" s="899">
        <v>8796087</v>
      </c>
      <c r="C16" s="897" t="s">
        <v>581</v>
      </c>
      <c r="D16" s="514"/>
      <c r="E16" s="514"/>
      <c r="F16" s="514"/>
    </row>
    <row r="17" spans="1:6" ht="13.5" customHeight="1" x14ac:dyDescent="0.35">
      <c r="A17" s="898" t="s">
        <v>587</v>
      </c>
      <c r="B17" s="897">
        <v>80428201</v>
      </c>
      <c r="C17" s="897" t="s">
        <v>581</v>
      </c>
      <c r="D17" s="514"/>
      <c r="E17" s="514"/>
      <c r="F17" s="514"/>
    </row>
    <row r="18" spans="1:6" ht="13.5" customHeight="1" x14ac:dyDescent="0.3">
      <c r="A18" s="902" t="s">
        <v>588</v>
      </c>
      <c r="B18" s="897">
        <v>8797587</v>
      </c>
      <c r="C18" s="897" t="s">
        <v>581</v>
      </c>
      <c r="D18" s="514"/>
      <c r="E18" s="514"/>
      <c r="F18" s="514"/>
    </row>
    <row r="19" spans="1:6" ht="13.5" customHeight="1" x14ac:dyDescent="0.3">
      <c r="A19" s="902" t="s">
        <v>589</v>
      </c>
      <c r="B19" s="897">
        <v>43482801</v>
      </c>
      <c r="C19" s="897" t="s">
        <v>581</v>
      </c>
      <c r="D19" s="514"/>
      <c r="E19" s="514"/>
      <c r="F19" s="514"/>
    </row>
    <row r="20" spans="1:6" ht="13.5" customHeight="1" x14ac:dyDescent="0.3">
      <c r="A20" s="514"/>
      <c r="B20" s="514"/>
      <c r="C20" s="514"/>
      <c r="D20" s="514"/>
      <c r="E20" s="514"/>
      <c r="F20" s="514"/>
    </row>
    <row r="21" spans="1:6" ht="13.5" customHeight="1" x14ac:dyDescent="0.3">
      <c r="A21" s="514"/>
      <c r="B21" s="514"/>
      <c r="C21" s="514"/>
      <c r="D21" s="514"/>
      <c r="E21" s="514"/>
      <c r="F21" s="514"/>
    </row>
    <row r="22" spans="1:6" ht="13.5" customHeight="1" x14ac:dyDescent="0.3">
      <c r="A22" s="514"/>
      <c r="B22" s="514"/>
      <c r="C22" s="514"/>
      <c r="D22" s="514"/>
      <c r="E22" s="514"/>
      <c r="F22" s="514"/>
    </row>
    <row r="23" spans="1:6" ht="13.5" customHeight="1" x14ac:dyDescent="0.3">
      <c r="A23" s="514"/>
      <c r="B23" s="514"/>
      <c r="C23" s="514"/>
      <c r="D23" s="514"/>
      <c r="E23" s="514"/>
      <c r="F23" s="514"/>
    </row>
    <row r="24" spans="1:6" ht="13.5" customHeight="1" x14ac:dyDescent="0.3">
      <c r="A24" s="514"/>
      <c r="B24" s="514"/>
      <c r="C24" s="514"/>
      <c r="D24" s="514"/>
      <c r="E24" s="514"/>
      <c r="F24" s="514"/>
    </row>
    <row r="25" spans="1:6" ht="13.5" customHeight="1" x14ac:dyDescent="0.3">
      <c r="A25" s="514"/>
      <c r="B25" s="514"/>
      <c r="C25" s="514"/>
      <c r="D25" s="514"/>
      <c r="E25" s="514"/>
      <c r="F25" s="514"/>
    </row>
    <row r="26" spans="1:6" ht="13.5" customHeight="1" x14ac:dyDescent="0.3">
      <c r="A26" s="514"/>
      <c r="B26" s="514"/>
      <c r="C26" s="514"/>
      <c r="D26" s="514"/>
      <c r="E26" s="514"/>
      <c r="F26" s="514"/>
    </row>
    <row r="27" spans="1:6" ht="13.5" customHeight="1" x14ac:dyDescent="0.3">
      <c r="A27" s="514"/>
      <c r="B27" s="514"/>
      <c r="C27" s="514"/>
      <c r="D27" s="514"/>
      <c r="E27" s="514"/>
      <c r="F27" s="514"/>
    </row>
    <row r="28" spans="1:6" ht="13.5" customHeight="1" x14ac:dyDescent="0.3">
      <c r="A28" s="514"/>
      <c r="B28" s="514"/>
      <c r="C28" s="514"/>
      <c r="D28" s="514"/>
      <c r="E28" s="514"/>
      <c r="F28" s="514"/>
    </row>
    <row r="29" spans="1:6" ht="13.5" customHeight="1" x14ac:dyDescent="0.3">
      <c r="A29" s="514"/>
      <c r="B29" s="514"/>
      <c r="C29" s="514"/>
      <c r="D29" s="514"/>
      <c r="E29" s="514"/>
      <c r="F29" s="514"/>
    </row>
    <row r="30" spans="1:6" ht="13.5" customHeight="1" x14ac:dyDescent="0.3">
      <c r="A30" s="514"/>
      <c r="B30" s="514"/>
      <c r="C30" s="514"/>
      <c r="D30" s="514"/>
      <c r="E30" s="514"/>
      <c r="F30" s="514"/>
    </row>
    <row r="31" spans="1:6" ht="13.5" customHeight="1" x14ac:dyDescent="0.3">
      <c r="A31" s="514"/>
      <c r="B31" s="514"/>
      <c r="C31" s="514"/>
      <c r="D31" s="514"/>
      <c r="E31" s="514"/>
      <c r="F31" s="514"/>
    </row>
    <row r="32" spans="1:6" ht="13.5" customHeight="1" x14ac:dyDescent="0.3">
      <c r="A32" s="514"/>
      <c r="B32" s="514"/>
      <c r="C32" s="514"/>
      <c r="D32" s="514"/>
      <c r="E32" s="514"/>
      <c r="F32" s="514"/>
    </row>
    <row r="33" spans="1:6" ht="13.5" customHeight="1" x14ac:dyDescent="0.3">
      <c r="A33" s="514"/>
      <c r="B33" s="514"/>
      <c r="C33" s="514"/>
      <c r="D33" s="514"/>
      <c r="E33" s="514"/>
      <c r="F33" s="514"/>
    </row>
    <row r="34" spans="1:6" ht="13.5" customHeight="1" x14ac:dyDescent="0.3">
      <c r="A34" s="514"/>
      <c r="B34" s="514"/>
      <c r="C34" s="514"/>
      <c r="D34" s="514"/>
      <c r="E34" s="514"/>
      <c r="F34" s="514"/>
    </row>
    <row r="35" spans="1:6" ht="13.5" customHeight="1" x14ac:dyDescent="0.3">
      <c r="A35" s="514"/>
      <c r="B35" s="514"/>
      <c r="C35" s="514"/>
      <c r="D35" s="514"/>
      <c r="E35" s="514"/>
      <c r="F35" s="514"/>
    </row>
    <row r="36" spans="1:6" ht="13.5" customHeight="1" x14ac:dyDescent="0.3">
      <c r="A36" s="514"/>
      <c r="B36" s="514"/>
      <c r="C36" s="514"/>
      <c r="D36" s="514"/>
      <c r="E36" s="514"/>
      <c r="F36" s="514"/>
    </row>
    <row r="37" spans="1:6" ht="13.5" customHeight="1" x14ac:dyDescent="0.3">
      <c r="A37" s="514"/>
      <c r="B37" s="514"/>
      <c r="C37" s="514"/>
      <c r="D37" s="514"/>
      <c r="E37" s="514"/>
      <c r="F37" s="514"/>
    </row>
    <row r="38" spans="1:6" ht="13.5" customHeight="1" x14ac:dyDescent="0.3">
      <c r="A38" s="514"/>
      <c r="B38" s="514"/>
      <c r="C38" s="514"/>
      <c r="D38" s="514"/>
      <c r="E38" s="514"/>
      <c r="F38" s="514"/>
    </row>
    <row r="39" spans="1:6" ht="13.5" customHeight="1" x14ac:dyDescent="0.3">
      <c r="A39" s="514"/>
      <c r="B39" s="514"/>
      <c r="C39" s="514"/>
      <c r="D39" s="514"/>
      <c r="E39" s="514"/>
      <c r="F39" s="514"/>
    </row>
    <row r="40" spans="1:6" ht="13.5" customHeight="1" x14ac:dyDescent="0.3">
      <c r="A40" s="514"/>
      <c r="B40" s="514"/>
      <c r="C40" s="514"/>
      <c r="D40" s="514"/>
      <c r="E40" s="514"/>
      <c r="F40" s="514"/>
    </row>
    <row r="41" spans="1:6" ht="13.5" customHeight="1" x14ac:dyDescent="0.3">
      <c r="A41" s="514"/>
      <c r="B41" s="514"/>
      <c r="C41" s="514"/>
      <c r="D41" s="514"/>
      <c r="E41" s="514"/>
      <c r="F41" s="514"/>
    </row>
    <row r="42" spans="1:6" ht="13.5" customHeight="1" x14ac:dyDescent="0.3">
      <c r="A42" s="514"/>
      <c r="B42" s="514"/>
      <c r="C42" s="514"/>
      <c r="D42" s="514"/>
      <c r="E42" s="514"/>
      <c r="F42" s="514"/>
    </row>
    <row r="43" spans="1:6" ht="13.5" customHeight="1" x14ac:dyDescent="0.3">
      <c r="A43" s="514"/>
      <c r="B43" s="514"/>
      <c r="C43" s="514"/>
      <c r="D43" s="514"/>
      <c r="E43" s="514"/>
      <c r="F43" s="514"/>
    </row>
    <row r="44" spans="1:6" ht="13.5" customHeight="1" x14ac:dyDescent="0.3">
      <c r="A44" s="514"/>
      <c r="B44" s="514"/>
      <c r="C44" s="514"/>
      <c r="D44" s="514"/>
      <c r="E44" s="514"/>
      <c r="F44" s="514"/>
    </row>
    <row r="45" spans="1:6" ht="13.5" customHeight="1" x14ac:dyDescent="0.3">
      <c r="A45" s="514"/>
      <c r="B45" s="514"/>
      <c r="C45" s="514"/>
      <c r="D45" s="514"/>
      <c r="E45" s="514"/>
      <c r="F45" s="514"/>
    </row>
    <row r="46" spans="1:6" ht="13.5" customHeight="1" x14ac:dyDescent="0.3">
      <c r="A46" s="514"/>
      <c r="B46" s="514"/>
      <c r="C46" s="514"/>
      <c r="D46" s="514"/>
      <c r="E46" s="514"/>
      <c r="F46" s="514"/>
    </row>
    <row r="47" spans="1:6" ht="13.5" customHeight="1" x14ac:dyDescent="0.3">
      <c r="A47" s="514"/>
      <c r="B47" s="514"/>
      <c r="C47" s="514"/>
      <c r="D47" s="514"/>
      <c r="E47" s="514"/>
      <c r="F47" s="514"/>
    </row>
    <row r="48" spans="1:6" ht="13.5" customHeight="1" x14ac:dyDescent="0.3">
      <c r="A48" s="514"/>
      <c r="B48" s="514"/>
      <c r="C48" s="514"/>
      <c r="D48" s="514"/>
      <c r="E48" s="514"/>
      <c r="F48" s="514"/>
    </row>
    <row r="49" spans="1:11" ht="13.5" customHeight="1" x14ac:dyDescent="0.3">
      <c r="A49" s="514"/>
      <c r="B49" s="514"/>
      <c r="C49" s="514"/>
      <c r="D49" s="514"/>
      <c r="E49" s="514"/>
      <c r="F49" s="514"/>
    </row>
    <row r="50" spans="1:11" ht="13.5" customHeight="1" x14ac:dyDescent="0.3">
      <c r="A50" s="514"/>
      <c r="B50" s="514"/>
      <c r="C50" s="514"/>
      <c r="D50" s="514"/>
      <c r="E50" s="514"/>
      <c r="F50" s="514"/>
    </row>
    <row r="51" spans="1:11" ht="13.5" customHeight="1" x14ac:dyDescent="0.3">
      <c r="A51" s="514"/>
      <c r="B51" s="514"/>
      <c r="C51" s="514"/>
      <c r="D51" s="514"/>
      <c r="E51" s="514"/>
      <c r="F51" s="514"/>
    </row>
    <row r="52" spans="1:11" ht="13.5" customHeight="1" x14ac:dyDescent="0.35">
      <c r="A52" s="2"/>
      <c r="B52" s="2"/>
      <c r="C52" s="2"/>
      <c r="D52" s="2"/>
      <c r="E52" s="2"/>
      <c r="F52" s="2"/>
      <c r="G52" s="2"/>
      <c r="H52" s="2"/>
      <c r="I52" s="2"/>
      <c r="J52" s="2"/>
      <c r="K52" s="2"/>
    </row>
    <row r="53" spans="1:11" ht="13.5" customHeight="1" x14ac:dyDescent="0.3"/>
    <row r="54" spans="1:11" ht="13.5" customHeight="1" x14ac:dyDescent="0.3"/>
    <row r="55" spans="1:11" ht="13.5" customHeight="1" x14ac:dyDescent="0.3"/>
    <row r="56" spans="1:11" ht="13.5" customHeight="1" x14ac:dyDescent="0.3"/>
    <row r="57" spans="1:11" ht="13.5" customHeight="1" x14ac:dyDescent="0.3"/>
    <row r="58" spans="1:11" ht="13.5" customHeight="1" x14ac:dyDescent="0.3"/>
    <row r="59" spans="1:11" ht="13.5" customHeight="1" x14ac:dyDescent="0.3"/>
    <row r="60" spans="1:11" ht="13.5" customHeight="1" x14ac:dyDescent="0.3"/>
    <row r="61" spans="1:11" ht="13.5" customHeight="1" x14ac:dyDescent="0.3"/>
    <row r="62" spans="1:11" ht="13.5" customHeight="1" x14ac:dyDescent="0.3"/>
    <row r="63" spans="1:11" ht="13.5" customHeight="1" x14ac:dyDescent="0.3"/>
    <row r="64" spans="1:11"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sheetData>
  <sheetProtection selectLockedCells="1"/>
  <hyperlinks>
    <hyperlink ref="C8" r:id="rId1" xr:uid="{F41B94F9-B06C-48EE-9214-79412164F9B4}"/>
    <hyperlink ref="B8" r:id="rId2" xr:uid="{A5EB497A-C5AF-44F7-840E-927887C6B297}"/>
    <hyperlink ref="B9" r:id="rId3" display="תלונת עשן  רכב 8795787 תאריך 09.01.2023.msg" xr:uid="{3BD8F3B1-20D8-4AEC-A99D-4C5EA3A5C6E8}"/>
    <hyperlink ref="C9" r:id="rId4" xr:uid="{AE551616-EE9C-4B6F-AA5B-3BD0F148664E}"/>
    <hyperlink ref="B10" r:id="rId5" display="תלונת עשן רכב 8797887 תאריך 09.02.2023.XLS" xr:uid="{6A845CEF-14B4-47B6-B9BC-6D80E4211B23}"/>
    <hyperlink ref="C10" r:id="rId6" xr:uid="{2E64E540-7C68-4554-BC57-897B60D6465A}"/>
    <hyperlink ref="B11" r:id="rId7" display="תלונת עשן רכב 43483101 תאריך 12.02.2023.msg" xr:uid="{806A77D0-5D80-4618-A8C7-C7D306DC7DB8}"/>
    <hyperlink ref="C11" r:id="rId8" xr:uid="{57DAFECD-2EEB-4CC0-AC24-45B51F8C4203}"/>
    <hyperlink ref="B12" r:id="rId9" display="תלונת עשן רכב 8796787 תאריך 11.05.2023.pdf" xr:uid="{2F956680-68A7-4AE1-B589-9873CF3FEB66}"/>
    <hyperlink ref="C12" r:id="rId10" xr:uid="{2C6B53FD-415A-4B2B-843B-F7B72B4F081B}"/>
    <hyperlink ref="B13" r:id="rId11" display="תלונת עשן רכב 4342908 תאריך 22.05.2023.pdf" xr:uid="{BE6FFB77-5249-4299-BE92-BB7580803732}"/>
    <hyperlink ref="C13" r:id="rId12" xr:uid="{7002E4C4-38ED-43F6-8605-6C6BC9A20BA6}"/>
    <hyperlink ref="B14" r:id="rId13" display="תלונת עשן רכב 8797587 תאריך 08.08.2023.pdf" xr:uid="{E348EA6D-E2FB-49E2-A360-ED0729931975}"/>
    <hyperlink ref="C14" r:id="rId14" xr:uid="{35303500-D28E-4EF5-9957-B33AD73B95A1}"/>
    <hyperlink ref="B15" r:id="rId15" display="תלונת עשן רכב 8797587 תאריך 15.08.2023.pdf" xr:uid="{CB3E42F6-2DCC-4361-A830-83E34E3A9F60}"/>
    <hyperlink ref="C15" r:id="rId16" xr:uid="{C008EBBE-3AE1-4512-9501-11B5DB49BE9B}"/>
    <hyperlink ref="B16" r:id="rId17" display="תלונת עשן רכב 8796087  תאריך 19.09.202.pdf" xr:uid="{7FAE3169-E116-4365-88D1-3B438BBBF2FC}"/>
    <hyperlink ref="C16" r:id="rId18" xr:uid="{9067F8EF-D813-48B3-A748-9778062EABA4}"/>
    <hyperlink ref="B17" r:id="rId19" display="תלונת עשן רכב 80428201 תאריך 02.10.2023.pdf" xr:uid="{225FC632-0256-48C9-A0D7-4ED34BC7F2F8}"/>
    <hyperlink ref="C17" r:id="rId20" xr:uid="{1C81757D-3F23-4E85-9C78-BB34DB0A71DF}"/>
    <hyperlink ref="B18" r:id="rId21" display="תלונת עשן רכב  8797587 תאריך 07.11.2023.pdf" xr:uid="{AA167120-8828-478C-BC75-8A971A4D7E3D}"/>
    <hyperlink ref="C18" r:id="rId22" xr:uid="{0B3ACDE9-C890-4CA9-9EAE-063B2ED0BF5C}"/>
    <hyperlink ref="B19" r:id="rId23" display="תלונת עשן רכב 42482801 תאריך 26.12.2023.pdf" xr:uid="{1BB0DD0C-7587-4F1E-A398-343491482C82}"/>
    <hyperlink ref="C19" r:id="rId24" xr:uid="{9EA47518-4197-4C65-8BE6-5B93D86C4DBB}"/>
  </hyperlink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37"/>
  </sheetPr>
  <dimension ref="A1:S999"/>
  <sheetViews>
    <sheetView rightToLeft="1" topLeftCell="A2" workbookViewId="0">
      <selection activeCell="B15" sqref="B15"/>
    </sheetView>
  </sheetViews>
  <sheetFormatPr defaultColWidth="12.58203125" defaultRowHeight="15" customHeight="1" x14ac:dyDescent="0.3"/>
  <cols>
    <col min="1" max="1" width="47.83203125" customWidth="1"/>
    <col min="2" max="2" width="46.83203125" customWidth="1"/>
    <col min="3" max="6" width="9.08203125" customWidth="1"/>
    <col min="7" max="16" width="8.58203125" hidden="1" customWidth="1"/>
    <col min="17" max="26" width="8.58203125" customWidth="1"/>
  </cols>
  <sheetData>
    <row r="1" spans="1:19" s="19" customFormat="1" ht="27" customHeight="1" x14ac:dyDescent="0.3">
      <c r="A1" s="780" t="s">
        <v>552</v>
      </c>
      <c r="B1" s="780"/>
      <c r="C1" s="516"/>
      <c r="D1" s="516"/>
      <c r="E1" s="516"/>
      <c r="F1" s="516"/>
      <c r="G1" s="516"/>
      <c r="H1" s="516"/>
      <c r="I1" s="516"/>
      <c r="J1" s="516"/>
      <c r="K1" s="516"/>
      <c r="L1" s="516"/>
      <c r="M1" s="516"/>
      <c r="N1" s="516"/>
      <c r="O1" s="516"/>
      <c r="P1" s="516"/>
      <c r="Q1" s="516"/>
      <c r="R1" s="516"/>
      <c r="S1" s="516"/>
    </row>
    <row r="2" spans="1:19" ht="18.75" customHeight="1" x14ac:dyDescent="0.35">
      <c r="A2" s="571"/>
      <c r="B2" s="572"/>
      <c r="C2" s="3"/>
      <c r="D2" s="3"/>
      <c r="E2" s="3"/>
      <c r="F2" s="3"/>
      <c r="G2" s="3"/>
      <c r="H2" s="3"/>
      <c r="I2" s="3"/>
      <c r="J2" s="3"/>
      <c r="K2" s="3"/>
      <c r="L2" s="3"/>
      <c r="M2" s="3"/>
      <c r="N2" s="3"/>
      <c r="O2" s="3"/>
      <c r="P2" s="3"/>
    </row>
    <row r="3" spans="1:19" ht="13.5" customHeight="1" x14ac:dyDescent="0.3">
      <c r="A3" s="570" t="s">
        <v>535</v>
      </c>
      <c r="B3" s="570" t="str">
        <f>'פרטי המדווח'!$E$6</f>
        <v>מאיה תור בע"מ</v>
      </c>
      <c r="C3" s="5"/>
      <c r="D3" s="5"/>
      <c r="E3" s="5"/>
      <c r="F3" s="10"/>
      <c r="I3" s="10"/>
      <c r="J3" s="10"/>
    </row>
    <row r="4" spans="1:19" ht="13.5" customHeight="1" x14ac:dyDescent="0.3">
      <c r="A4" s="570" t="s">
        <v>536</v>
      </c>
      <c r="B4" s="570">
        <f>'פרטי המדווח'!$E$7</f>
        <v>511039448</v>
      </c>
      <c r="C4" s="5"/>
      <c r="D4" s="5"/>
      <c r="E4" s="5"/>
      <c r="F4" s="5"/>
      <c r="G4" s="5"/>
      <c r="H4" s="10"/>
      <c r="I4" s="10"/>
      <c r="J4" s="10"/>
    </row>
    <row r="5" spans="1:19" ht="13.5" customHeight="1" x14ac:dyDescent="0.3">
      <c r="A5" s="570" t="s">
        <v>537</v>
      </c>
      <c r="B5" s="578"/>
      <c r="C5" s="5"/>
      <c r="D5" s="5"/>
      <c r="E5" s="5"/>
      <c r="F5" s="5"/>
      <c r="G5" s="5"/>
      <c r="H5" s="10"/>
      <c r="I5" s="10"/>
      <c r="J5" s="10"/>
    </row>
    <row r="6" spans="1:19" ht="13.5" customHeight="1" x14ac:dyDescent="0.3">
      <c r="A6" s="574"/>
      <c r="B6" s="574"/>
      <c r="C6" s="5"/>
      <c r="D6" s="5"/>
      <c r="E6" s="5"/>
      <c r="F6" s="5"/>
      <c r="G6" s="5"/>
      <c r="H6" s="10"/>
      <c r="I6" s="10"/>
      <c r="J6" s="10"/>
    </row>
    <row r="7" spans="1:19" ht="18.75" customHeight="1" x14ac:dyDescent="0.3">
      <c r="A7" s="810" t="s">
        <v>43</v>
      </c>
      <c r="B7" s="112"/>
      <c r="E7" s="11"/>
      <c r="F7" s="11"/>
      <c r="G7" s="11"/>
      <c r="H7" s="10"/>
      <c r="I7" s="10"/>
      <c r="J7" s="10"/>
    </row>
    <row r="8" spans="1:19" ht="39" hidden="1" customHeight="1" x14ac:dyDescent="0.3">
      <c r="A8" s="518" t="s">
        <v>538</v>
      </c>
      <c r="B8" s="517" t="s">
        <v>44</v>
      </c>
      <c r="C8" s="12"/>
      <c r="D8" s="12"/>
      <c r="J8" s="1"/>
    </row>
    <row r="9" spans="1:19" ht="13.5" customHeight="1" x14ac:dyDescent="0.3">
      <c r="A9" s="114" t="s">
        <v>45</v>
      </c>
      <c r="B9" s="515"/>
      <c r="J9" s="1"/>
    </row>
    <row r="10" spans="1:19" ht="13.5" customHeight="1" x14ac:dyDescent="0.3">
      <c r="A10" s="114" t="s">
        <v>542</v>
      </c>
      <c r="B10" s="515">
        <v>204</v>
      </c>
      <c r="J10" s="1"/>
      <c r="Q10" s="908"/>
    </row>
    <row r="11" spans="1:19" ht="13.5" customHeight="1" x14ac:dyDescent="0.3">
      <c r="A11" s="114" t="s">
        <v>541</v>
      </c>
      <c r="B11" s="515">
        <v>77</v>
      </c>
      <c r="J11" s="1"/>
      <c r="Q11" s="908"/>
    </row>
    <row r="12" spans="1:19" ht="13.5" customHeight="1" x14ac:dyDescent="0.3">
      <c r="A12" s="114" t="s">
        <v>46</v>
      </c>
      <c r="B12" s="515">
        <v>71</v>
      </c>
      <c r="J12" s="1"/>
      <c r="Q12" s="908"/>
    </row>
    <row r="13" spans="1:19" ht="13.5" customHeight="1" x14ac:dyDescent="0.3">
      <c r="A13" s="114" t="s">
        <v>47</v>
      </c>
      <c r="B13" s="515">
        <v>55</v>
      </c>
      <c r="J13" s="1"/>
      <c r="Q13" s="908"/>
    </row>
    <row r="14" spans="1:19" ht="13.5" customHeight="1" x14ac:dyDescent="0.3">
      <c r="A14" s="114" t="s">
        <v>48</v>
      </c>
      <c r="B14" s="515"/>
      <c r="J14" s="1"/>
      <c r="Q14" s="908"/>
    </row>
    <row r="15" spans="1:19" ht="13.5" customHeight="1" x14ac:dyDescent="0.3">
      <c r="A15" s="114" t="s">
        <v>49</v>
      </c>
      <c r="B15" s="515"/>
      <c r="J15" s="1"/>
      <c r="Q15" s="908"/>
    </row>
    <row r="16" spans="1:19" ht="13.5" customHeight="1" x14ac:dyDescent="0.3">
      <c r="A16" s="114" t="s">
        <v>50</v>
      </c>
      <c r="B16" s="515"/>
      <c r="J16" s="1"/>
    </row>
    <row r="17" spans="1:10" ht="13.5" customHeight="1" x14ac:dyDescent="0.3">
      <c r="A17" s="114" t="s">
        <v>51</v>
      </c>
      <c r="B17" s="515"/>
      <c r="J17" s="1"/>
    </row>
    <row r="18" spans="1:10" ht="13.5" customHeight="1" x14ac:dyDescent="0.3">
      <c r="A18" s="114" t="s">
        <v>52</v>
      </c>
      <c r="B18" s="515"/>
      <c r="J18" s="1"/>
    </row>
    <row r="19" spans="1:10" ht="13.5" customHeight="1" x14ac:dyDescent="0.3">
      <c r="A19" s="114" t="s">
        <v>53</v>
      </c>
      <c r="B19" s="809">
        <f>(B11+B12+B13)/B10</f>
        <v>0.99509803921568629</v>
      </c>
    </row>
    <row r="20" spans="1:10" ht="13.5" customHeight="1" x14ac:dyDescent="0.3"/>
    <row r="21" spans="1:10" ht="13.5" customHeight="1" x14ac:dyDescent="0.3"/>
    <row r="22" spans="1:10" ht="13.5" customHeight="1" x14ac:dyDescent="0.3"/>
    <row r="23" spans="1:10" ht="13.5" customHeight="1" x14ac:dyDescent="0.3"/>
    <row r="24" spans="1:10" ht="13.5" customHeight="1" x14ac:dyDescent="0.3"/>
    <row r="25" spans="1:10" ht="13.5" customHeight="1" x14ac:dyDescent="0.3"/>
    <row r="26" spans="1:10" ht="13.5" customHeight="1" x14ac:dyDescent="0.3"/>
    <row r="27" spans="1:10" ht="13.5" customHeight="1" x14ac:dyDescent="0.3"/>
    <row r="28" spans="1:10" ht="13.5" customHeight="1" x14ac:dyDescent="0.3"/>
    <row r="29" spans="1:10" ht="13.5" customHeight="1" x14ac:dyDescent="0.3"/>
    <row r="30" spans="1:10" ht="13.5" customHeight="1" x14ac:dyDescent="0.3"/>
    <row r="31" spans="1:10" ht="13.5" customHeight="1" x14ac:dyDescent="0.3"/>
    <row r="32" spans="1:10"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sheetData>
  <dataValidations count="1">
    <dataValidation type="decimal" allowBlank="1" showErrorMessage="1" sqref="B10:B18 Q10:Q15" xr:uid="{00000000-0002-0000-0700-000000000000}">
      <formula1>0</formula1>
      <formula2>5000</formula2>
    </dataValidation>
  </dataValidations>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Z954"/>
  <sheetViews>
    <sheetView rightToLeft="1" zoomScale="70" zoomScaleNormal="70" workbookViewId="0">
      <selection activeCell="I14" sqref="I14"/>
    </sheetView>
  </sheetViews>
  <sheetFormatPr defaultColWidth="12.58203125" defaultRowHeight="15" customHeight="1" x14ac:dyDescent="0.35"/>
  <cols>
    <col min="1" max="1" width="13.58203125" style="133" customWidth="1"/>
    <col min="2" max="2" width="13.83203125" style="133" customWidth="1"/>
    <col min="3" max="3" width="50.83203125" style="133" customWidth="1"/>
    <col min="4" max="4" width="30" style="133" customWidth="1"/>
    <col min="5" max="5" width="13.08203125" style="133" customWidth="1"/>
    <col min="6" max="6" width="21.25" style="133" customWidth="1"/>
    <col min="7" max="7" width="13.33203125" style="133" customWidth="1"/>
    <col min="8" max="8" width="28.83203125" style="133" customWidth="1"/>
    <col min="9" max="9" width="16.33203125" style="133" customWidth="1"/>
    <col min="10" max="10" width="26.33203125" style="133" customWidth="1"/>
    <col min="11" max="11" width="22.33203125" style="133" customWidth="1"/>
    <col min="12" max="15" width="9" style="133" customWidth="1"/>
    <col min="16" max="22" width="8.58203125" style="133" hidden="1" customWidth="1"/>
    <col min="23" max="26" width="8.58203125" style="133" customWidth="1"/>
    <col min="27" max="16384" width="12.58203125" style="133"/>
  </cols>
  <sheetData>
    <row r="1" spans="1:26" s="781" customFormat="1" ht="18" customHeight="1" x14ac:dyDescent="0.55000000000000004">
      <c r="A1" s="734" t="s">
        <v>535</v>
      </c>
      <c r="B1" s="783"/>
      <c r="C1" s="783"/>
      <c r="D1" s="784" t="str">
        <f>'פרטי המדווח'!$E$6</f>
        <v>מאיה תור בע"מ</v>
      </c>
      <c r="E1" s="734" t="s">
        <v>536</v>
      </c>
      <c r="F1" s="729">
        <f>'פרטי המדווח'!$E$7</f>
        <v>511039448</v>
      </c>
      <c r="G1" s="794"/>
      <c r="H1" s="794"/>
      <c r="I1" s="794"/>
      <c r="J1" s="794"/>
      <c r="K1" s="794"/>
      <c r="P1" s="782"/>
      <c r="Q1" s="782"/>
    </row>
    <row r="2" spans="1:26" s="781" customFormat="1" ht="46" customHeight="1" x14ac:dyDescent="0.55000000000000004">
      <c r="A2" s="734" t="s">
        <v>537</v>
      </c>
      <c r="B2" s="783"/>
      <c r="C2" s="783"/>
      <c r="D2" s="783"/>
      <c r="E2" s="785"/>
      <c r="F2" s="783"/>
      <c r="G2" s="794"/>
      <c r="H2" s="794"/>
      <c r="I2" s="794"/>
      <c r="J2" s="794"/>
      <c r="K2" s="794"/>
      <c r="P2" s="782"/>
      <c r="Q2" s="782"/>
    </row>
    <row r="3" spans="1:26" ht="38.5" customHeight="1" thickBot="1" x14ac:dyDescent="0.55000000000000004">
      <c r="A3" s="806" t="s">
        <v>553</v>
      </c>
      <c r="B3" s="807"/>
      <c r="C3" s="807"/>
      <c r="D3" s="134"/>
      <c r="E3" s="134"/>
      <c r="F3" s="134"/>
      <c r="G3" s="134"/>
      <c r="H3" s="134"/>
      <c r="I3" s="134"/>
      <c r="J3" s="134"/>
      <c r="K3" s="134"/>
      <c r="L3" s="134"/>
      <c r="M3" s="134"/>
      <c r="N3" s="134"/>
      <c r="O3" s="134"/>
      <c r="P3" s="134"/>
      <c r="Q3" s="134"/>
      <c r="R3" s="134"/>
      <c r="S3" s="134"/>
      <c r="T3" s="134"/>
      <c r="U3" s="134"/>
      <c r="V3" s="135"/>
      <c r="W3" s="132"/>
      <c r="X3" s="132"/>
      <c r="Y3" s="132"/>
      <c r="Z3" s="132"/>
    </row>
    <row r="4" spans="1:26" ht="58" customHeight="1" thickBot="1" x14ac:dyDescent="0.55000000000000004">
      <c r="A4" s="136" t="s">
        <v>4</v>
      </c>
      <c r="B4" s="137" t="s">
        <v>7</v>
      </c>
      <c r="C4" s="138" t="s">
        <v>8</v>
      </c>
      <c r="D4" s="138" t="s">
        <v>228</v>
      </c>
      <c r="E4" s="138" t="s">
        <v>10</v>
      </c>
      <c r="F4" s="139" t="s">
        <v>11</v>
      </c>
      <c r="G4" s="132"/>
      <c r="H4" s="136" t="s">
        <v>6</v>
      </c>
      <c r="I4" s="137" t="s">
        <v>12</v>
      </c>
      <c r="J4" s="138" t="s">
        <v>13</v>
      </c>
      <c r="K4" s="138" t="s">
        <v>14</v>
      </c>
      <c r="L4" s="132"/>
      <c r="M4" s="132"/>
      <c r="N4" s="132"/>
      <c r="O4" s="132"/>
      <c r="P4" s="132"/>
      <c r="Q4" s="132"/>
      <c r="R4" s="132"/>
      <c r="S4" s="132"/>
      <c r="T4" s="132"/>
      <c r="U4" s="132"/>
      <c r="V4" s="132"/>
      <c r="W4" s="132"/>
      <c r="X4" s="132"/>
      <c r="Y4" s="132"/>
      <c r="Z4" s="132"/>
    </row>
    <row r="5" spans="1:26" ht="20.25" customHeight="1" x14ac:dyDescent="0.5">
      <c r="A5" s="140">
        <f>IF(ISERROR(LARGE('דיווח פרטני'!$E$6:$E$2559, 1))," ",LARGE('דיווח פרטני'!$E$6:$E$2559, 1))</f>
        <v>2024</v>
      </c>
      <c r="B5" s="141">
        <f>COUNTIFS('דיווח פרטני'!$E:$E,$A5,'דיווח פרטני'!$C:$C,B$4)</f>
        <v>0</v>
      </c>
      <c r="C5" s="142">
        <f>COUNTIFS('דיווח פרטני'!$E:$E,$A5,'דיווח פרטני'!$C:$C,C$4)</f>
        <v>0</v>
      </c>
      <c r="D5" s="142">
        <f>COUNTIFS('דיווח פרטני'!$E:$E,$A5,'דיווח פרטני'!$C:$C,D$4)</f>
        <v>20</v>
      </c>
      <c r="E5" s="142">
        <f>COUNTIFS('דיווח פרטני'!$E:$E,$A5,'דיווח פרטני'!$C:$C,E$4)</f>
        <v>0</v>
      </c>
      <c r="F5" s="143">
        <f t="shared" ref="F5:F26" si="0">SUM(B5:E5)</f>
        <v>20</v>
      </c>
      <c r="G5" s="132"/>
      <c r="H5" s="144" t="str">
        <f>גיליון3!T13</f>
        <v>Pre-Euro</v>
      </c>
      <c r="I5" s="796">
        <f>COUNTIF('דיווח פרטני'!$G:$G, H5)</f>
        <v>0</v>
      </c>
      <c r="J5" s="145" t="s">
        <v>17</v>
      </c>
      <c r="K5" s="797">
        <f>COUNTIF('דיווח פרטני'!$D:$D, J5)</f>
        <v>0</v>
      </c>
      <c r="L5" s="132"/>
      <c r="M5" s="132"/>
      <c r="N5" s="132"/>
      <c r="O5" s="132"/>
      <c r="P5" s="132"/>
      <c r="Q5" s="132"/>
      <c r="R5" s="132"/>
      <c r="S5" s="132"/>
      <c r="T5" s="132"/>
      <c r="U5" s="132"/>
      <c r="V5" s="132"/>
      <c r="W5" s="132"/>
      <c r="X5" s="132"/>
      <c r="Y5" s="132"/>
      <c r="Z5" s="132"/>
    </row>
    <row r="6" spans="1:26" ht="20.25" customHeight="1" x14ac:dyDescent="0.5">
      <c r="A6" s="146">
        <f>IF(ISERROR(LARGE('דיווח פרטני'!$E$6:$E$2559, SUM($F$5:F5)+1))," ",LARGE('דיווח פרטני'!$E$6:$E$2559, SUM($F$5:F5)+1))</f>
        <v>2023</v>
      </c>
      <c r="B6" s="141">
        <f>COUNTIFS('דיווח פרטני'!$E:$E,$A6,'דיווח פרטני'!$C:$C,B$4)</f>
        <v>0</v>
      </c>
      <c r="C6" s="142">
        <f>COUNTIFS('דיווח פרטני'!$E:$E,$A6,'דיווח פרטני'!$C:$C,C$4)</f>
        <v>0</v>
      </c>
      <c r="D6" s="142">
        <f>COUNTIFS('דיווח פרטני'!$E:$E,$A6,'דיווח פרטני'!$C:$C,D$4)</f>
        <v>10</v>
      </c>
      <c r="E6" s="142">
        <f>COUNTIFS('דיווח פרטני'!$E:$E,$A6,'דיווח פרטני'!$C:$C,E$4)</f>
        <v>0</v>
      </c>
      <c r="F6" s="147">
        <f t="shared" si="0"/>
        <v>10</v>
      </c>
      <c r="G6" s="132"/>
      <c r="H6" s="144" t="str">
        <f>גיליון3!T14</f>
        <v>Euro I</v>
      </c>
      <c r="I6" s="796">
        <f>COUNTIF('דיווח פרטני'!$G:$G, H6)</f>
        <v>0</v>
      </c>
      <c r="J6" s="145" t="s">
        <v>16</v>
      </c>
      <c r="K6" s="797">
        <f>COUNTIF('דיווח פרטני'!$D:$D, J6)</f>
        <v>0</v>
      </c>
      <c r="L6" s="132"/>
      <c r="M6" s="132"/>
      <c r="N6" s="132"/>
      <c r="O6" s="132"/>
      <c r="P6" s="132"/>
      <c r="Q6" s="132"/>
      <c r="R6" s="132"/>
      <c r="S6" s="132"/>
      <c r="T6" s="132"/>
      <c r="U6" s="132"/>
      <c r="V6" s="132"/>
      <c r="W6" s="132"/>
      <c r="X6" s="132"/>
      <c r="Y6" s="132"/>
      <c r="Z6" s="132"/>
    </row>
    <row r="7" spans="1:26" ht="20.25" customHeight="1" x14ac:dyDescent="0.5">
      <c r="A7" s="146">
        <f>IF(ISERROR(LARGE('דיווח פרטני'!$E$6:$E$2559, SUM($F$5:F6)+1))," ",LARGE('דיווח פרטני'!$E$6:$E$2559, SUM($F$5:F6)+1))</f>
        <v>2022</v>
      </c>
      <c r="B7" s="141">
        <f>COUNTIFS('דיווח פרטני'!$E:$E,$A7,'דיווח פרטני'!$C:$C,B$4)</f>
        <v>0</v>
      </c>
      <c r="C7" s="142">
        <f>COUNTIFS('דיווח פרטני'!$E:$E,$A7,'דיווח פרטני'!$C:$C,C$4)</f>
        <v>0</v>
      </c>
      <c r="D7" s="142">
        <f>COUNTIFS('דיווח פרטני'!$E:$E,$A7,'דיווח פרטני'!$C:$C,D$4)</f>
        <v>14</v>
      </c>
      <c r="E7" s="142">
        <f>COUNTIFS('דיווח פרטני'!$E:$E,$A7,'דיווח פרטני'!$C:$C,E$4)</f>
        <v>0</v>
      </c>
      <c r="F7" s="147">
        <f t="shared" si="0"/>
        <v>14</v>
      </c>
      <c r="G7" s="132"/>
      <c r="H7" s="144" t="str">
        <f>גיליון3!T15</f>
        <v>Euro II</v>
      </c>
      <c r="I7" s="796">
        <f>COUNTIF('דיווח פרטני'!$G:$G, H7)</f>
        <v>0</v>
      </c>
      <c r="J7" s="145" t="s">
        <v>97</v>
      </c>
      <c r="K7" s="797">
        <f>COUNTIF('דיווח פרטני'!$D:$D, J7)</f>
        <v>206</v>
      </c>
      <c r="L7" s="132"/>
      <c r="M7" s="132"/>
      <c r="N7" s="132"/>
      <c r="O7" s="132"/>
      <c r="P7" s="132"/>
      <c r="Q7" s="132"/>
      <c r="R7" s="132"/>
      <c r="S7" s="132"/>
      <c r="T7" s="132"/>
      <c r="U7" s="132"/>
      <c r="V7" s="132"/>
      <c r="W7" s="132"/>
      <c r="X7" s="132"/>
      <c r="Y7" s="132"/>
      <c r="Z7" s="132"/>
    </row>
    <row r="8" spans="1:26" ht="20.25" customHeight="1" x14ac:dyDescent="0.5">
      <c r="A8" s="146">
        <f>IF(ISERROR(LARGE('דיווח פרטני'!$E$6:$E$2559, SUM($F$5:F7)+1))," ",LARGE('דיווח פרטני'!$E$6:$E$2559, SUM($F$5:F7)+1))</f>
        <v>2021</v>
      </c>
      <c r="B8" s="141">
        <f>COUNTIFS('דיווח פרטני'!$E:$E,$A8,'דיווח פרטני'!$C:$C,B$4)</f>
        <v>0</v>
      </c>
      <c r="C8" s="142">
        <f>COUNTIFS('דיווח פרטני'!$E:$E,$A8,'דיווח פרטני'!$C:$C,C$4)</f>
        <v>0</v>
      </c>
      <c r="D8" s="142">
        <f>COUNTIFS('דיווח פרטני'!$E:$E,$A8,'דיווח פרטני'!$C:$C,D$4)</f>
        <v>24</v>
      </c>
      <c r="E8" s="142">
        <f>COUNTIFS('דיווח פרטני'!$E:$E,$A8,'דיווח פרטני'!$C:$C,E$4)</f>
        <v>0</v>
      </c>
      <c r="F8" s="147">
        <f t="shared" si="0"/>
        <v>24</v>
      </c>
      <c r="G8" s="132"/>
      <c r="H8" s="144" t="str">
        <f>גיליון3!T16</f>
        <v>Euro II 98% עם מסנן</v>
      </c>
      <c r="I8" s="796">
        <f>COUNTIF('דיווח פרטני'!$G:$G, H8)</f>
        <v>0</v>
      </c>
      <c r="J8" s="145" t="s">
        <v>226</v>
      </c>
      <c r="K8" s="797">
        <f>COUNTIF('דיווח פרטני'!$D:$D, J8)</f>
        <v>0</v>
      </c>
      <c r="L8" s="132"/>
      <c r="M8" s="132"/>
      <c r="N8" s="132"/>
      <c r="O8" s="132"/>
      <c r="P8" s="132"/>
      <c r="Q8" s="132"/>
      <c r="R8" s="132"/>
      <c r="S8" s="132"/>
      <c r="T8" s="132"/>
      <c r="U8" s="132"/>
      <c r="V8" s="132"/>
      <c r="W8" s="132"/>
      <c r="X8" s="132"/>
      <c r="Y8" s="132"/>
      <c r="Z8" s="132"/>
    </row>
    <row r="9" spans="1:26" ht="20.25" customHeight="1" x14ac:dyDescent="0.5">
      <c r="A9" s="146">
        <f>IF(ISERROR(LARGE('דיווח פרטני'!$E$6:$E$2559, SUM($F$5:F8)+1))," ",LARGE('דיווח פרטני'!$E$6:$E$2559, SUM($F$5:F8)+1))</f>
        <v>2020</v>
      </c>
      <c r="B9" s="141">
        <f>COUNTIFS('דיווח פרטני'!$E:$E,$A9,'דיווח פרטני'!$C:$C,B$4)</f>
        <v>0</v>
      </c>
      <c r="C9" s="142">
        <f>COUNTIFS('דיווח פרטני'!$E:$E,$A9,'דיווח פרטני'!$C:$C,C$4)</f>
        <v>0</v>
      </c>
      <c r="D9" s="142">
        <f>COUNTIFS('דיווח פרטני'!$E:$E,$A9,'דיווח פרטני'!$C:$C,D$4)</f>
        <v>49</v>
      </c>
      <c r="E9" s="142">
        <f>COUNTIFS('דיווח פרטני'!$E:$E,$A9,'דיווח פרטני'!$C:$C,E$4)</f>
        <v>0</v>
      </c>
      <c r="F9" s="147">
        <f t="shared" si="0"/>
        <v>49</v>
      </c>
      <c r="G9" s="132"/>
      <c r="H9" s="144" t="str">
        <f>גיליון3!T17</f>
        <v>Euro III</v>
      </c>
      <c r="I9" s="796">
        <f>COUNTIF('דיווח פרטני'!$G:$G, H9)</f>
        <v>0</v>
      </c>
      <c r="J9" s="148" t="s">
        <v>532</v>
      </c>
      <c r="K9" s="797">
        <f>COUNTIF('דיווח פרטני'!$D:$D, J9)</f>
        <v>0</v>
      </c>
      <c r="L9" s="132"/>
      <c r="M9" s="132"/>
      <c r="N9" s="132"/>
      <c r="O9" s="132"/>
      <c r="P9" s="132"/>
      <c r="Q9" s="132"/>
      <c r="R9" s="132"/>
      <c r="S9" s="132"/>
      <c r="T9" s="132"/>
      <c r="U9" s="132"/>
      <c r="V9" s="132"/>
      <c r="W9" s="132"/>
      <c r="X9" s="132"/>
      <c r="Y9" s="132"/>
      <c r="Z9" s="132"/>
    </row>
    <row r="10" spans="1:26" ht="20.25" customHeight="1" x14ac:dyDescent="0.5">
      <c r="A10" s="146">
        <f>IF(ISERROR(LARGE('דיווח פרטני'!$E$6:$E$2559, SUM($F$5:F9)+1))," ",LARGE('דיווח פרטני'!$E$6:$E$2559, SUM($F$5:F9)+1))</f>
        <v>2019</v>
      </c>
      <c r="B10" s="141">
        <f>COUNTIFS('דיווח פרטני'!$E:$E,$A10,'דיווח פרטני'!$C:$C,B$4)</f>
        <v>0</v>
      </c>
      <c r="C10" s="142">
        <f>COUNTIFS('דיווח פרטני'!$E:$E,$A10,'דיווח פרטני'!$C:$C,C$4)</f>
        <v>0</v>
      </c>
      <c r="D10" s="142">
        <f>COUNTIFS('דיווח פרטני'!$E:$E,$A10,'דיווח פרטני'!$C:$C,D$4)</f>
        <v>14</v>
      </c>
      <c r="E10" s="142">
        <f>COUNTIFS('דיווח פרטני'!$E:$E,$A10,'דיווח פרטני'!$C:$C,E$4)</f>
        <v>0</v>
      </c>
      <c r="F10" s="147">
        <f t="shared" si="0"/>
        <v>14</v>
      </c>
      <c r="G10" s="132"/>
      <c r="H10" s="144" t="str">
        <f>גיליון3!T18</f>
        <v>Euro III 98% עם מסנן</v>
      </c>
      <c r="I10" s="796">
        <f>COUNTIF('דיווח פרטני'!$G:$G, H10)</f>
        <v>0</v>
      </c>
      <c r="J10" s="145" t="s">
        <v>227</v>
      </c>
      <c r="K10" s="797">
        <f>COUNTIF('דיווח פרטני'!$D:$D, J10)</f>
        <v>0</v>
      </c>
      <c r="L10" s="132"/>
      <c r="M10" s="132"/>
      <c r="N10" s="132"/>
      <c r="O10" s="132"/>
      <c r="P10" s="132"/>
      <c r="Q10" s="132"/>
      <c r="R10" s="132"/>
      <c r="S10" s="132"/>
      <c r="T10" s="132"/>
      <c r="U10" s="132"/>
      <c r="V10" s="132"/>
      <c r="W10" s="132"/>
      <c r="X10" s="132"/>
      <c r="Y10" s="132"/>
      <c r="Z10" s="132"/>
    </row>
    <row r="11" spans="1:26" ht="20.25" customHeight="1" x14ac:dyDescent="0.5">
      <c r="A11" s="146">
        <f>IF(ISERROR(LARGE('דיווח פרטני'!$E$6:$E$2559, SUM($F$5:F10)+1))," ",LARGE('דיווח פרטני'!$E$6:$E$2559, SUM($F$5:F10)+1))</f>
        <v>2018</v>
      </c>
      <c r="B11" s="141">
        <f>COUNTIFS('דיווח פרטני'!$E:$E,$A11,'דיווח פרטני'!$C:$C,B$4)</f>
        <v>0</v>
      </c>
      <c r="C11" s="142">
        <f>COUNTIFS('דיווח פרטני'!$E:$E,$A11,'דיווח פרטני'!$C:$C,C$4)</f>
        <v>0</v>
      </c>
      <c r="D11" s="142">
        <f>COUNTIFS('דיווח פרטני'!$E:$E,$A11,'דיווח פרטני'!$C:$C,D$4)</f>
        <v>34</v>
      </c>
      <c r="E11" s="142">
        <f>COUNTIFS('דיווח פרטני'!$E:$E,$A11,'דיווח פרטני'!$C:$C,E$4)</f>
        <v>0</v>
      </c>
      <c r="F11" s="147">
        <f t="shared" si="0"/>
        <v>34</v>
      </c>
      <c r="G11" s="132"/>
      <c r="H11" s="144" t="str">
        <f>גיליון3!T19</f>
        <v>Euro IV</v>
      </c>
      <c r="I11" s="796">
        <f>COUNTIF('דיווח פרטני'!$G:$G, H11)</f>
        <v>0</v>
      </c>
      <c r="J11" s="145"/>
      <c r="K11" s="797">
        <f>COUNTIF('דיווח פרטני'!$D:$D, J11)</f>
        <v>0</v>
      </c>
      <c r="L11" s="132"/>
      <c r="M11" s="132"/>
      <c r="N11" s="132"/>
      <c r="O11" s="132"/>
      <c r="P11" s="132"/>
      <c r="Q11" s="132"/>
      <c r="R11" s="132"/>
      <c r="S11" s="132"/>
      <c r="T11" s="132"/>
      <c r="U11" s="132"/>
      <c r="V11" s="132"/>
      <c r="W11" s="132"/>
      <c r="X11" s="132"/>
      <c r="Y11" s="132"/>
      <c r="Z11" s="132"/>
    </row>
    <row r="12" spans="1:26" ht="20.25" customHeight="1" x14ac:dyDescent="0.5">
      <c r="A12" s="146">
        <f>IF(ISERROR(LARGE('דיווח פרטני'!$E$6:$E$2559, SUM($F$5:F11)+1))," ",LARGE('דיווח פרטני'!$E$6:$E$2559, SUM($F$5:F11)+1))</f>
        <v>2017</v>
      </c>
      <c r="B12" s="141">
        <f>COUNTIFS('דיווח פרטני'!$E:$E,$A12,'דיווח פרטני'!$C:$C,B$4)</f>
        <v>0</v>
      </c>
      <c r="C12" s="142">
        <f>COUNTIFS('דיווח פרטני'!$E:$E,$A12,'דיווח פרטני'!$C:$C,C$4)</f>
        <v>0</v>
      </c>
      <c r="D12" s="142">
        <f>COUNTIFS('דיווח פרטני'!$E:$E,$A12,'דיווח פרטני'!$C:$C,D$4)</f>
        <v>32</v>
      </c>
      <c r="E12" s="142">
        <f>COUNTIFS('דיווח פרטני'!$E:$E,$A12,'דיווח פרטני'!$C:$C,E$4)</f>
        <v>0</v>
      </c>
      <c r="F12" s="147">
        <f t="shared" si="0"/>
        <v>32</v>
      </c>
      <c r="G12" s="132"/>
      <c r="H12" s="144" t="s">
        <v>18</v>
      </c>
      <c r="I12" s="796">
        <f>COUNTIF('דיווח פרטני'!$G:$G, H12)</f>
        <v>0</v>
      </c>
      <c r="J12" s="145"/>
      <c r="K12" s="797">
        <f>COUNTIF('דיווח פרטני'!$D:$D, J12)</f>
        <v>0</v>
      </c>
      <c r="L12" s="132"/>
      <c r="M12" s="132"/>
      <c r="N12" s="132"/>
      <c r="O12" s="132"/>
      <c r="P12" s="132"/>
      <c r="Q12" s="132"/>
      <c r="R12" s="132"/>
      <c r="S12" s="132"/>
      <c r="T12" s="132"/>
      <c r="U12" s="132"/>
      <c r="V12" s="132"/>
      <c r="W12" s="132"/>
      <c r="X12" s="132"/>
      <c r="Y12" s="132"/>
      <c r="Z12" s="132"/>
    </row>
    <row r="13" spans="1:26" ht="20.25" customHeight="1" x14ac:dyDescent="0.5">
      <c r="A13" s="146">
        <f>IF(ISERROR(LARGE('דיווח פרטני'!$E$6:$E$2559, SUM($F$5:F12)+1))," ",LARGE('דיווח פרטני'!$E$6:$E$2559, SUM($F$5:F12)+1))</f>
        <v>2016</v>
      </c>
      <c r="B13" s="141">
        <f>COUNTIFS('דיווח פרטני'!$E:$E,$A13,'דיווח פרטני'!$C:$C,B$4)</f>
        <v>0</v>
      </c>
      <c r="C13" s="142">
        <f>COUNTIFS('דיווח פרטני'!$E:$E,$A13,'דיווח פרטני'!$C:$C,C$4)</f>
        <v>0</v>
      </c>
      <c r="D13" s="142">
        <f>COUNTIFS('דיווח פרטני'!$E:$E,$A13,'דיווח פרטני'!$C:$C,D$4)</f>
        <v>7</v>
      </c>
      <c r="E13" s="142">
        <f>COUNTIFS('דיווח פרטני'!$E:$E,$A13,'דיווח פרטני'!$C:$C,E$4)</f>
        <v>0</v>
      </c>
      <c r="F13" s="147">
        <f t="shared" si="0"/>
        <v>7</v>
      </c>
      <c r="G13" s="132"/>
      <c r="H13" s="144" t="str">
        <f>גיליון3!T21</f>
        <v>Euro V</v>
      </c>
      <c r="I13" s="796">
        <f>COUNTIF('דיווח פרטני'!$G:$G, H13)</f>
        <v>1</v>
      </c>
      <c r="J13" s="145"/>
      <c r="K13" s="797">
        <f>COUNTIF('דיווח פרטני'!$D:$D, J13)</f>
        <v>0</v>
      </c>
      <c r="L13" s="132"/>
      <c r="M13" s="132"/>
      <c r="N13" s="132"/>
      <c r="O13" s="132"/>
      <c r="P13" s="132"/>
      <c r="Q13" s="132"/>
      <c r="R13" s="132"/>
      <c r="S13" s="132"/>
      <c r="T13" s="132"/>
      <c r="U13" s="132"/>
      <c r="V13" s="132"/>
      <c r="W13" s="132"/>
      <c r="X13" s="132"/>
      <c r="Y13" s="132"/>
      <c r="Z13" s="132"/>
    </row>
    <row r="14" spans="1:26" ht="20.25" customHeight="1" x14ac:dyDescent="0.5">
      <c r="A14" s="146">
        <f>IF(ISERROR(LARGE('דיווח פרטני'!$E$6:$E$2559, SUM($F$5:F13)+1))," ",LARGE('דיווח פרטני'!$E$6:$E$2559, SUM($F$5:F13)+1))</f>
        <v>2015</v>
      </c>
      <c r="B14" s="141">
        <f>COUNTIFS('דיווח פרטני'!$E:$E,$A14,'דיווח פרטני'!$C:$C,B$4)</f>
        <v>0</v>
      </c>
      <c r="C14" s="142">
        <f>COUNTIFS('דיווח פרטני'!$E:$E,$A14,'דיווח פרטני'!$C:$C,C$4)</f>
        <v>0</v>
      </c>
      <c r="D14" s="142">
        <f>COUNTIFS('דיווח פרטני'!$E:$E,$A14,'דיווח פרטני'!$C:$C,D$4)</f>
        <v>2</v>
      </c>
      <c r="E14" s="142">
        <f>COUNTIFS('דיווח פרטני'!$E:$E,$A14,'דיווח פרטני'!$C:$C,E$4)</f>
        <v>0</v>
      </c>
      <c r="F14" s="147">
        <f t="shared" si="0"/>
        <v>2</v>
      </c>
      <c r="G14" s="132"/>
      <c r="H14" s="144" t="str">
        <f>גיליון3!T22</f>
        <v>Euro VI דיזל</v>
      </c>
      <c r="I14" s="796">
        <f>COUNTIF('דיווח פרטני'!$G:$G, H14)</f>
        <v>201</v>
      </c>
      <c r="J14" s="145"/>
      <c r="K14" s="797">
        <f>COUNTIF('דיווח פרטני'!$D:$D, J14)</f>
        <v>0</v>
      </c>
      <c r="L14" s="132"/>
      <c r="M14" s="132"/>
      <c r="N14" s="132"/>
      <c r="O14" s="132"/>
      <c r="P14" s="132"/>
      <c r="Q14" s="132"/>
      <c r="R14" s="132"/>
      <c r="S14" s="132"/>
      <c r="T14" s="132"/>
      <c r="U14" s="132"/>
      <c r="V14" s="132"/>
      <c r="W14" s="132"/>
      <c r="X14" s="132"/>
      <c r="Y14" s="132"/>
      <c r="Z14" s="132"/>
    </row>
    <row r="15" spans="1:26" ht="20.25" customHeight="1" x14ac:dyDescent="0.5">
      <c r="A15" s="146" t="str">
        <f>IF(ISERROR(LARGE('דיווח פרטני'!$E$6:$E$2559, SUM($F$5:F14)+1))," ",LARGE('דיווח פרטני'!$E$6:$E$2559, SUM($F$5:F14)+1))</f>
        <v xml:space="preserve"> </v>
      </c>
      <c r="B15" s="141">
        <f>COUNTIFS('דיווח פרטני'!$E:$E,$A15,'דיווח פרטני'!$C:$C,B$4)</f>
        <v>0</v>
      </c>
      <c r="C15" s="142">
        <f>COUNTIFS('דיווח פרטני'!$E:$E,$A15,'דיווח פרטני'!$C:$C,C$4)</f>
        <v>0</v>
      </c>
      <c r="D15" s="142">
        <f>COUNTIFS('דיווח פרטני'!$E:$E,$A15,'דיווח פרטני'!$C:$C,D$4)</f>
        <v>0</v>
      </c>
      <c r="E15" s="142">
        <f>COUNTIFS('דיווח פרטני'!$E:$E,$A15,'דיווח פרטני'!$C:$C,E$4)</f>
        <v>0</v>
      </c>
      <c r="F15" s="147">
        <f t="shared" si="0"/>
        <v>0</v>
      </c>
      <c r="G15" s="132"/>
      <c r="H15" s="144" t="str">
        <f>גיליון3!T23</f>
        <v>Euro VI גז דחוס או היברידי</v>
      </c>
      <c r="I15" s="796">
        <f>COUNTIF('דיווח פרטני'!$G:$G, H15)</f>
        <v>0</v>
      </c>
      <c r="J15" s="145"/>
      <c r="K15" s="797">
        <f>COUNTIF('דיווח פרטני'!$D:$D, J15)</f>
        <v>0</v>
      </c>
      <c r="L15" s="132"/>
      <c r="M15" s="132"/>
      <c r="N15" s="132"/>
      <c r="O15" s="132"/>
      <c r="P15" s="132"/>
      <c r="Q15" s="132"/>
      <c r="R15" s="132"/>
      <c r="S15" s="132"/>
      <c r="T15" s="132"/>
      <c r="U15" s="132"/>
      <c r="V15" s="132"/>
      <c r="W15" s="132"/>
      <c r="X15" s="132"/>
      <c r="Y15" s="132"/>
      <c r="Z15" s="132"/>
    </row>
    <row r="16" spans="1:26" ht="20.25" customHeight="1" thickBot="1" x14ac:dyDescent="0.55000000000000004">
      <c r="A16" s="146" t="str">
        <f>IF(ISERROR(LARGE('דיווח פרטני'!$E$6:$E$2559, SUM($F$5:F15)+1))," ",LARGE('דיווח פרטני'!$E$6:$E$2559, SUM($F$5:F15)+1))</f>
        <v xml:space="preserve"> </v>
      </c>
      <c r="B16" s="141">
        <f>COUNTIFS('דיווח פרטני'!$E:$E,$A16,'דיווח פרטני'!$C:$C,B$4)</f>
        <v>0</v>
      </c>
      <c r="C16" s="142">
        <f>COUNTIFS('דיווח פרטני'!$E:$E,$A16,'דיווח פרטני'!$C:$C,C$4)</f>
        <v>0</v>
      </c>
      <c r="D16" s="142">
        <f>COUNTIFS('דיווח פרטני'!$E:$E,$A16,'דיווח פרטני'!$C:$C,D$4)</f>
        <v>0</v>
      </c>
      <c r="E16" s="142">
        <f>COUNTIFS('דיווח פרטני'!$E:$E,$A16,'דיווח פרטני'!$C:$C,E$4)</f>
        <v>0</v>
      </c>
      <c r="F16" s="147">
        <f t="shared" si="0"/>
        <v>0</v>
      </c>
      <c r="G16" s="132"/>
      <c r="H16" s="798" t="str">
        <f>גיליון3!T24</f>
        <v>Zero Emission חשמלי</v>
      </c>
      <c r="I16" s="799">
        <f>COUNTIF('דיווח פרטני'!$G:$G, H16)</f>
        <v>4</v>
      </c>
      <c r="J16" s="800"/>
      <c r="K16" s="801">
        <f>COUNTIF('דיווח פרטני'!$D:$D, J16)</f>
        <v>0</v>
      </c>
      <c r="L16" s="132"/>
      <c r="M16" s="132"/>
      <c r="N16" s="132"/>
      <c r="O16" s="132"/>
      <c r="P16" s="132"/>
      <c r="Q16" s="132"/>
      <c r="R16" s="132"/>
      <c r="S16" s="132"/>
      <c r="T16" s="132"/>
      <c r="U16" s="132"/>
      <c r="V16" s="132"/>
      <c r="W16" s="132"/>
      <c r="X16" s="132"/>
      <c r="Y16" s="132"/>
      <c r="Z16" s="132"/>
    </row>
    <row r="17" spans="1:26" ht="23.25" customHeight="1" thickBot="1" x14ac:dyDescent="0.55000000000000004">
      <c r="A17" s="146" t="str">
        <f>IF(ISERROR(LARGE('דיווח פרטני'!$E$6:$E$2559, SUM($F$5:F16)+1))," ",LARGE('דיווח פרטני'!$E$6:$E$2559, SUM($F$5:F16)+1))</f>
        <v xml:space="preserve"> </v>
      </c>
      <c r="B17" s="141">
        <f>COUNTIFS('דיווח פרטני'!$E:$E,$A17,'דיווח פרטני'!$C:$C,B$4)</f>
        <v>0</v>
      </c>
      <c r="C17" s="142">
        <f>COUNTIFS('דיווח פרטני'!$E:$E,$A17,'דיווח פרטני'!$C:$C,C$4)</f>
        <v>0</v>
      </c>
      <c r="D17" s="142">
        <f>COUNTIFS('דיווח פרטני'!$E:$E,$A17,'דיווח פרטני'!$C:$C,D$4)</f>
        <v>0</v>
      </c>
      <c r="E17" s="142">
        <f>COUNTIFS('דיווח פרטני'!$E:$E,$A17,'דיווח פרטני'!$C:$C,E$4)</f>
        <v>0</v>
      </c>
      <c r="F17" s="147">
        <f t="shared" si="0"/>
        <v>0</v>
      </c>
      <c r="G17" s="132"/>
      <c r="H17" s="802" t="s">
        <v>19</v>
      </c>
      <c r="I17" s="803">
        <f>SUBTOTAL(109,I5:I16)</f>
        <v>206</v>
      </c>
      <c r="J17" s="804"/>
      <c r="K17" s="805">
        <f>SUBTOTAL(109,K5:K16)</f>
        <v>206</v>
      </c>
      <c r="L17" s="132"/>
      <c r="M17" s="132"/>
      <c r="N17" s="132"/>
      <c r="O17" s="132"/>
      <c r="P17" s="132"/>
      <c r="Q17" s="132"/>
      <c r="R17" s="132"/>
      <c r="S17" s="132"/>
      <c r="T17" s="132"/>
      <c r="U17" s="132"/>
      <c r="V17" s="132"/>
      <c r="W17" s="132"/>
      <c r="X17" s="132"/>
      <c r="Y17" s="132"/>
      <c r="Z17" s="132"/>
    </row>
    <row r="18" spans="1:26" ht="26.25" customHeight="1" x14ac:dyDescent="0.5">
      <c r="A18" s="146" t="str">
        <f>IF(ISERROR(LARGE('דיווח פרטני'!$E$6:$E$2559, SUM($F$5:F17)+1))," ",LARGE('דיווח פרטני'!$E$6:$E$2559, SUM($F$5:F17)+1))</f>
        <v xml:space="preserve"> </v>
      </c>
      <c r="B18" s="141">
        <f>COUNTIFS('דיווח פרטני'!$E:$E,$A18,'דיווח פרטני'!$C:$C,B$4)</f>
        <v>0</v>
      </c>
      <c r="C18" s="142">
        <f>COUNTIFS('דיווח פרטני'!$E:$E,$A18,'דיווח פרטני'!$C:$C,C$4)</f>
        <v>0</v>
      </c>
      <c r="D18" s="142">
        <f>COUNTIFS('דיווח פרטני'!$E:$E,$A18,'דיווח פרטני'!$C:$C,D$4)</f>
        <v>0</v>
      </c>
      <c r="E18" s="142">
        <f>COUNTIFS('דיווח פרטני'!$E:$E,$A18,'דיווח פרטני'!$C:$C,E$4)</f>
        <v>0</v>
      </c>
      <c r="F18" s="147">
        <f t="shared" si="0"/>
        <v>0</v>
      </c>
      <c r="G18" s="132"/>
      <c r="H18" s="132"/>
      <c r="I18" s="132"/>
      <c r="J18" s="132"/>
      <c r="K18" s="132"/>
      <c r="L18" s="132"/>
      <c r="M18" s="132"/>
      <c r="N18" s="132"/>
      <c r="O18" s="132"/>
      <c r="P18" s="132"/>
      <c r="Q18" s="132"/>
      <c r="R18" s="132"/>
      <c r="S18" s="132"/>
      <c r="T18" s="132"/>
      <c r="U18" s="132"/>
      <c r="V18" s="132"/>
      <c r="W18" s="132"/>
      <c r="X18" s="132"/>
      <c r="Y18" s="132"/>
      <c r="Z18" s="132"/>
    </row>
    <row r="19" spans="1:26" ht="20.25" customHeight="1" thickBot="1" x14ac:dyDescent="0.55000000000000004">
      <c r="A19" s="146" t="str">
        <f>IF(ISERROR(LARGE('דיווח פרטני'!$E$6:$E$2559, SUM($F$5:F18)+1))," ",LARGE('דיווח פרטני'!$E$6:$E$2559, SUM($F$5:F18)+1))</f>
        <v xml:space="preserve"> </v>
      </c>
      <c r="B19" s="141">
        <f>COUNTIFS('דיווח פרטני'!$E:$E,$A19,'דיווח פרטני'!$C:$C,B$4)</f>
        <v>0</v>
      </c>
      <c r="C19" s="142">
        <f>COUNTIFS('דיווח פרטני'!$E:$E,$A19,'דיווח פרטני'!$C:$C,C$4)</f>
        <v>0</v>
      </c>
      <c r="D19" s="142">
        <f>COUNTIFS('דיווח פרטני'!$E:$E,$A19,'דיווח פרטני'!$C:$C,D$4)</f>
        <v>0</v>
      </c>
      <c r="E19" s="142">
        <f>COUNTIFS('דיווח פרטני'!$E:$E,$A19,'דיווח פרטני'!$C:$C,E$4)</f>
        <v>0</v>
      </c>
      <c r="F19" s="147">
        <f t="shared" si="0"/>
        <v>0</v>
      </c>
      <c r="G19" s="132"/>
      <c r="H19" s="132"/>
      <c r="I19" s="132"/>
      <c r="J19" s="132"/>
      <c r="K19" s="132"/>
      <c r="L19" s="132"/>
      <c r="M19" s="132"/>
      <c r="N19" s="132"/>
      <c r="O19" s="132"/>
      <c r="P19" s="132"/>
      <c r="Q19" s="132"/>
      <c r="R19" s="132"/>
      <c r="S19" s="132"/>
      <c r="T19" s="132"/>
      <c r="U19" s="132"/>
      <c r="V19" s="132"/>
      <c r="W19" s="132"/>
      <c r="X19" s="132"/>
      <c r="Y19" s="132"/>
      <c r="Z19" s="132"/>
    </row>
    <row r="20" spans="1:26" ht="19.5" customHeight="1" thickBot="1" x14ac:dyDescent="0.55000000000000004">
      <c r="A20" s="146" t="str">
        <f>IF(ISERROR(LARGE('דיווח פרטני'!$E$6:$E$2559, SUM($F$5:F19)+1))," ",LARGE('דיווח פרטני'!$E$6:$E$2559, SUM($F$5:F19)+1))</f>
        <v xml:space="preserve"> </v>
      </c>
      <c r="B20" s="141">
        <f>COUNTIFS('דיווח פרטני'!$E:$E,$A20,'דיווח פרטני'!$C:$C,B$4)</f>
        <v>0</v>
      </c>
      <c r="C20" s="142">
        <f>COUNTIFS('דיווח פרטני'!$E:$E,$A20,'דיווח פרטני'!$C:$C,C$4)</f>
        <v>0</v>
      </c>
      <c r="D20" s="142">
        <f>COUNTIFS('דיווח פרטני'!$E:$E,$A20,'דיווח פרטני'!$C:$C,D$4)</f>
        <v>0</v>
      </c>
      <c r="E20" s="142">
        <f>COUNTIFS('דיווח פרטני'!$E:$E,$A20,'דיווח פרטני'!$C:$C,E$4)</f>
        <v>0</v>
      </c>
      <c r="F20" s="147">
        <f t="shared" si="0"/>
        <v>0</v>
      </c>
      <c r="G20" s="132"/>
      <c r="H20" s="149" t="s">
        <v>21</v>
      </c>
      <c r="I20" s="150"/>
      <c r="J20" s="151"/>
      <c r="K20" s="152">
        <f>SUM('טעינת חשמל לכלי רכב'!P19:P25,'טעינת חשמל לכלי רכב'!Q19:Q25,'צריכת דלק של כלי רכב'!B106:B109,'צריכת דלק של כלי רכב'!B112:B115,'צריכת דלק של כלי רכב'!B118:B121,'צריכת דלק של כלי רכב'!B124:B127,'צריכת דלק של כלי רכב'!B130:B133,'צריכת דלק של כלי רכב'!B136:B139,'צריכת דלק של כלי רכב'!B142:B145)</f>
        <v>0</v>
      </c>
      <c r="L20" s="132"/>
      <c r="M20" s="132"/>
      <c r="N20" s="132"/>
      <c r="O20" s="132"/>
      <c r="P20" s="132"/>
      <c r="Q20" s="132"/>
      <c r="R20" s="132"/>
      <c r="S20" s="132"/>
      <c r="T20" s="132"/>
      <c r="U20" s="132"/>
      <c r="V20" s="132"/>
      <c r="W20" s="132"/>
      <c r="X20" s="132"/>
      <c r="Y20" s="132"/>
      <c r="Z20" s="132"/>
    </row>
    <row r="21" spans="1:26" ht="20.25" customHeight="1" thickBot="1" x14ac:dyDescent="0.55000000000000004">
      <c r="A21" s="146" t="str">
        <f>IF(ISERROR(LARGE('דיווח פרטני'!$E$6:$E$2559, SUM($F$5:F20)+1))," ",LARGE('דיווח פרטני'!$E$6:$E$2559, SUM($F$5:F20)+1))</f>
        <v xml:space="preserve"> </v>
      </c>
      <c r="B21" s="141">
        <f>COUNTIFS('דיווח פרטני'!$E:$E,$A21,'דיווח פרטני'!$C:$C,B$4)</f>
        <v>0</v>
      </c>
      <c r="C21" s="142">
        <f>COUNTIFS('דיווח פרטני'!$E:$E,$A21,'דיווח פרטני'!$C:$C,C$4)</f>
        <v>0</v>
      </c>
      <c r="D21" s="142">
        <f>COUNTIFS('דיווח פרטני'!$E:$E,$A21,'דיווח פרטני'!$C:$C,D$4)</f>
        <v>0</v>
      </c>
      <c r="E21" s="142">
        <f>COUNTIFS('דיווח פרטני'!$E:$E,$A21,'דיווח פרטני'!$C:$C,E$4)</f>
        <v>0</v>
      </c>
      <c r="F21" s="147">
        <f t="shared" si="0"/>
        <v>0</v>
      </c>
      <c r="G21" s="132"/>
      <c r="H21" s="132"/>
      <c r="I21" s="132"/>
      <c r="J21" s="132"/>
      <c r="K21" s="132"/>
      <c r="L21" s="132"/>
      <c r="M21" s="132"/>
      <c r="N21" s="132"/>
      <c r="O21" s="132"/>
      <c r="P21" s="132"/>
      <c r="Q21" s="132"/>
      <c r="R21" s="132"/>
      <c r="S21" s="132"/>
      <c r="T21" s="132"/>
      <c r="U21" s="132"/>
      <c r="V21" s="132"/>
      <c r="W21" s="132"/>
      <c r="X21" s="132"/>
      <c r="Y21" s="132"/>
      <c r="Z21" s="132"/>
    </row>
    <row r="22" spans="1:26" ht="21.5" thickBot="1" x14ac:dyDescent="0.55000000000000004">
      <c r="A22" s="146" t="str">
        <f>IF(ISERROR(LARGE('דיווח פרטני'!$E$6:$E$2559, SUM($F$5:F21)+1))," ",LARGE('דיווח פרטני'!$E$6:$E$2559, SUM($F$5:F21)+1))</f>
        <v xml:space="preserve"> </v>
      </c>
      <c r="B22" s="141">
        <f>COUNTIFS('דיווח פרטני'!$E:$E,$A22,'דיווח פרטני'!$C:$C,B$4)</f>
        <v>0</v>
      </c>
      <c r="C22" s="142">
        <f>COUNTIFS('דיווח פרטני'!$E:$E,$A22,'דיווח פרטני'!$C:$C,C$4)</f>
        <v>0</v>
      </c>
      <c r="D22" s="142">
        <f>COUNTIFS('דיווח פרטני'!$E:$E,$A22,'דיווח פרטני'!$C:$C,D$4)</f>
        <v>0</v>
      </c>
      <c r="E22" s="142">
        <f>COUNTIFS('דיווח פרטני'!$E:$E,$A22,'דיווח פרטני'!$C:$C,E$4)</f>
        <v>0</v>
      </c>
      <c r="F22" s="147">
        <f t="shared" si="0"/>
        <v>0</v>
      </c>
      <c r="G22" s="153"/>
      <c r="H22" s="149" t="s">
        <v>22</v>
      </c>
      <c r="I22" s="150"/>
      <c r="J22" s="151"/>
      <c r="K22" s="152">
        <f>COUNTA('דיווח פרטני'!I6:I3494)</f>
        <v>202</v>
      </c>
      <c r="L22" s="132"/>
      <c r="M22" s="132"/>
      <c r="N22" s="132"/>
      <c r="O22" s="132"/>
      <c r="P22" s="132"/>
      <c r="Q22" s="132"/>
      <c r="R22" s="132"/>
      <c r="S22" s="132"/>
      <c r="T22" s="132"/>
      <c r="U22" s="132"/>
      <c r="V22" s="132"/>
      <c r="W22" s="132"/>
      <c r="X22" s="132"/>
      <c r="Y22" s="132"/>
      <c r="Z22" s="132"/>
    </row>
    <row r="23" spans="1:26" ht="20.25" customHeight="1" thickBot="1" x14ac:dyDescent="0.55000000000000004">
      <c r="A23" s="146" t="str">
        <f>IF(ISERROR(LARGE('דיווח פרטני'!$E$6:$E$2559, SUM($F$5:F22)+1))," ",LARGE('דיווח פרטני'!$E$6:$E$2559, SUM($F$5:F22)+1))</f>
        <v xml:space="preserve"> </v>
      </c>
      <c r="B23" s="141">
        <f>COUNTIFS('דיווח פרטני'!$E:$E,$A23,'דיווח פרטני'!$C:$C,B$4)</f>
        <v>0</v>
      </c>
      <c r="C23" s="142">
        <f>COUNTIFS('דיווח פרטני'!$E:$E,$A23,'דיווח פרטני'!$C:$C,C$4)</f>
        <v>0</v>
      </c>
      <c r="D23" s="142">
        <f>COUNTIFS('דיווח פרטני'!$E:$E,$A23,'דיווח פרטני'!$C:$C,D$4)</f>
        <v>0</v>
      </c>
      <c r="E23" s="142">
        <f>COUNTIFS('דיווח פרטני'!$E:$E,$A23,'דיווח פרטני'!$C:$C,E$4)</f>
        <v>0</v>
      </c>
      <c r="F23" s="147">
        <f t="shared" si="0"/>
        <v>0</v>
      </c>
      <c r="G23" s="132"/>
      <c r="H23" s="132"/>
      <c r="I23" s="132"/>
      <c r="J23" s="132"/>
      <c r="K23" s="132"/>
      <c r="L23" s="132"/>
      <c r="M23" s="132"/>
      <c r="N23" s="132"/>
      <c r="O23" s="132"/>
      <c r="P23" s="132"/>
      <c r="Q23" s="132"/>
      <c r="R23" s="132"/>
      <c r="S23" s="132"/>
      <c r="T23" s="132"/>
      <c r="U23" s="132"/>
      <c r="V23" s="132"/>
      <c r="W23" s="132"/>
      <c r="X23" s="132"/>
      <c r="Y23" s="132"/>
      <c r="Z23" s="132"/>
    </row>
    <row r="24" spans="1:26" ht="20.25" customHeight="1" thickBot="1" x14ac:dyDescent="0.55000000000000004">
      <c r="A24" s="146" t="str">
        <f>IF(ISERROR(LARGE('דיווח פרטני'!$E$6:$E$2559, SUM($F$5:F23)+1))," ",LARGE('דיווח פרטני'!$E$6:$E$2559, SUM($F$5:F23)+1))</f>
        <v xml:space="preserve"> </v>
      </c>
      <c r="B24" s="141">
        <f>COUNTIFS('דיווח פרטני'!$E:$E,$A24,'דיווח פרטני'!$C:$C,B$4)</f>
        <v>0</v>
      </c>
      <c r="C24" s="142">
        <f>COUNTIFS('דיווח פרטני'!$E:$E,$A24,'דיווח פרטני'!$C:$C,C$4)</f>
        <v>0</v>
      </c>
      <c r="D24" s="142">
        <f>COUNTIFS('דיווח פרטני'!$E:$E,$A24,'דיווח פרטני'!$C:$C,D$4)</f>
        <v>0</v>
      </c>
      <c r="E24" s="142">
        <f>COUNTIFS('דיווח פרטני'!$E:$E,$A24,'דיווח פרטני'!$C:$C,E$4)</f>
        <v>0</v>
      </c>
      <c r="F24" s="147">
        <f t="shared" si="0"/>
        <v>0</v>
      </c>
      <c r="G24" s="132"/>
      <c r="H24" s="1078" t="s">
        <v>20</v>
      </c>
      <c r="I24" s="1079"/>
      <c r="J24" s="1080"/>
      <c r="K24" s="154">
        <f>'פליטות חלקיקים'!C46</f>
        <v>2.0148064517545661E-3</v>
      </c>
      <c r="L24" s="132"/>
      <c r="M24" s="132"/>
      <c r="N24" s="132"/>
      <c r="O24" s="132"/>
      <c r="P24" s="132"/>
      <c r="Q24" s="132"/>
      <c r="R24" s="132"/>
      <c r="S24" s="132"/>
      <c r="T24" s="132"/>
      <c r="U24" s="132"/>
      <c r="V24" s="132"/>
      <c r="W24" s="132"/>
      <c r="X24" s="132"/>
      <c r="Y24" s="132"/>
      <c r="Z24" s="132"/>
    </row>
    <row r="25" spans="1:26" ht="20.25" customHeight="1" thickBot="1" x14ac:dyDescent="0.55000000000000004">
      <c r="A25" s="155" t="str">
        <f>IF(ISERROR(LARGE('דיווח פרטני'!$E$6:$E$2559, SUM($F$5:F24)+1))," ",LARGE('דיווח פרטני'!$E$6:$E$2559, SUM($F$5:F24)+1))</f>
        <v xml:space="preserve"> </v>
      </c>
      <c r="B25" s="141">
        <f>COUNTIFS('דיווח פרטני'!$E:$E,$A25,'דיווח פרטני'!$C:$C,B$4)</f>
        <v>0</v>
      </c>
      <c r="C25" s="142">
        <f>COUNTIFS('דיווח פרטני'!$E:$E,$A25,'דיווח פרטני'!$C:$C,C$4)</f>
        <v>0</v>
      </c>
      <c r="D25" s="142">
        <f>COUNTIFS('דיווח פרטני'!$E:$E,$A25,'דיווח פרטני'!$C:$C,D$4)</f>
        <v>0</v>
      </c>
      <c r="E25" s="142">
        <f>COUNTIFS('דיווח פרטני'!$E:$E,$A25,'דיווח פרטני'!$C:$C,E$4)</f>
        <v>0</v>
      </c>
      <c r="F25" s="156">
        <f t="shared" si="0"/>
        <v>0</v>
      </c>
      <c r="G25" s="132"/>
      <c r="H25" s="132"/>
      <c r="I25" s="132"/>
      <c r="J25" s="132"/>
      <c r="K25" s="132"/>
      <c r="L25" s="132"/>
      <c r="M25" s="132"/>
      <c r="N25" s="132"/>
      <c r="O25" s="132"/>
      <c r="P25" s="132"/>
      <c r="Q25" s="132"/>
      <c r="R25" s="132"/>
      <c r="S25" s="132"/>
      <c r="T25" s="132"/>
      <c r="U25" s="132"/>
      <c r="V25" s="132"/>
      <c r="W25" s="132"/>
      <c r="X25" s="132"/>
      <c r="Y25" s="132"/>
      <c r="Z25" s="132"/>
    </row>
    <row r="26" spans="1:26" ht="40" customHeight="1" thickBot="1" x14ac:dyDescent="0.55000000000000004">
      <c r="A26" s="795" t="s">
        <v>23</v>
      </c>
      <c r="B26" s="157">
        <f>SUM(B5:B25)</f>
        <v>0</v>
      </c>
      <c r="C26" s="157">
        <f t="shared" ref="C26:E26" si="1">SUM(C5:C25)</f>
        <v>0</v>
      </c>
      <c r="D26" s="157">
        <f t="shared" si="1"/>
        <v>206</v>
      </c>
      <c r="E26" s="157">
        <f t="shared" si="1"/>
        <v>0</v>
      </c>
      <c r="F26" s="158">
        <f t="shared" si="0"/>
        <v>206</v>
      </c>
      <c r="G26" s="132"/>
      <c r="H26" s="132"/>
      <c r="I26" s="132"/>
      <c r="J26" s="132"/>
      <c r="K26" s="132"/>
      <c r="L26" s="132"/>
      <c r="M26" s="132"/>
      <c r="N26" s="132"/>
      <c r="O26" s="132"/>
      <c r="P26" s="132"/>
      <c r="Q26" s="132"/>
      <c r="R26" s="132"/>
      <c r="S26" s="132"/>
      <c r="T26" s="132"/>
      <c r="U26" s="132"/>
      <c r="V26" s="132"/>
      <c r="W26" s="132"/>
      <c r="X26" s="132"/>
      <c r="Y26" s="132"/>
      <c r="Z26" s="132"/>
    </row>
    <row r="27" spans="1:26" ht="20.25" customHeight="1" x14ac:dyDescent="0.5">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row>
    <row r="28" spans="1:26" ht="36.65" customHeight="1" x14ac:dyDescent="0.5">
      <c r="A28" s="808" t="s">
        <v>543</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row>
    <row r="29" spans="1:26" ht="20.25" customHeight="1" x14ac:dyDescent="0.5">
      <c r="A29" s="159" t="s">
        <v>462</v>
      </c>
      <c r="B29" s="160" t="s">
        <v>463</v>
      </c>
      <c r="C29" s="160"/>
      <c r="D29" s="160"/>
      <c r="E29" s="160"/>
      <c r="F29" s="786" t="s">
        <v>464</v>
      </c>
      <c r="G29" s="553" t="s">
        <v>465</v>
      </c>
      <c r="H29" s="132"/>
      <c r="I29" s="132"/>
      <c r="J29" s="132"/>
      <c r="K29" s="132"/>
      <c r="L29" s="132"/>
      <c r="M29" s="132"/>
      <c r="N29" s="132"/>
      <c r="O29" s="132"/>
      <c r="P29" s="132"/>
      <c r="Q29" s="132"/>
      <c r="R29" s="132"/>
      <c r="S29" s="132"/>
      <c r="T29" s="132"/>
      <c r="U29" s="132"/>
      <c r="V29" s="132"/>
      <c r="W29" s="132"/>
      <c r="X29" s="132"/>
      <c r="Y29" s="132"/>
      <c r="Z29" s="132"/>
    </row>
    <row r="30" spans="1:26" ht="20.25" customHeight="1" x14ac:dyDescent="0.5">
      <c r="A30" s="161"/>
      <c r="B30" s="162" t="s">
        <v>466</v>
      </c>
      <c r="C30" s="162" t="s">
        <v>467</v>
      </c>
      <c r="D30" s="162" t="s">
        <v>214</v>
      </c>
      <c r="E30" s="162" t="s">
        <v>213</v>
      </c>
      <c r="F30" s="552"/>
      <c r="G30" s="554" t="s">
        <v>468</v>
      </c>
      <c r="H30" s="132"/>
      <c r="I30" s="132"/>
      <c r="J30" s="132"/>
      <c r="K30" s="132"/>
      <c r="L30" s="132"/>
      <c r="M30" s="132"/>
      <c r="N30" s="132"/>
      <c r="O30" s="132"/>
      <c r="P30" s="132"/>
      <c r="Q30" s="132"/>
      <c r="R30" s="132"/>
      <c r="S30" s="132"/>
      <c r="T30" s="132"/>
      <c r="U30" s="132"/>
      <c r="V30" s="132"/>
      <c r="W30" s="132"/>
      <c r="X30" s="132"/>
      <c r="Y30" s="132"/>
      <c r="Z30" s="132"/>
    </row>
    <row r="31" spans="1:26" ht="20.25" customHeight="1" x14ac:dyDescent="0.5">
      <c r="A31" s="163" t="s">
        <v>469</v>
      </c>
      <c r="B31" s="164"/>
      <c r="C31" s="164"/>
      <c r="D31" s="164"/>
      <c r="E31" s="164"/>
      <c r="F31" s="164"/>
      <c r="G31" s="165"/>
      <c r="H31" s="132"/>
      <c r="I31" s="132"/>
      <c r="J31" s="132"/>
      <c r="K31" s="132"/>
      <c r="L31" s="132"/>
      <c r="M31" s="132"/>
      <c r="N31" s="132"/>
      <c r="O31" s="132"/>
      <c r="P31" s="132"/>
      <c r="Q31" s="132"/>
      <c r="R31" s="132"/>
      <c r="S31" s="132"/>
      <c r="T31" s="132"/>
      <c r="U31" s="132"/>
      <c r="V31" s="132"/>
      <c r="W31" s="132"/>
      <c r="X31" s="132"/>
      <c r="Y31" s="132"/>
      <c r="Z31" s="132"/>
    </row>
    <row r="32" spans="1:26" ht="20.25" customHeight="1" x14ac:dyDescent="0.5">
      <c r="A32" s="548" t="s">
        <v>470</v>
      </c>
      <c r="B32" s="549"/>
      <c r="C32" s="549"/>
      <c r="D32" s="549"/>
      <c r="E32" s="549"/>
      <c r="F32" s="549"/>
      <c r="G32" s="550"/>
      <c r="H32" s="132"/>
      <c r="I32" s="132"/>
      <c r="J32" s="132"/>
      <c r="K32" s="132"/>
      <c r="L32" s="132"/>
      <c r="M32" s="132"/>
      <c r="N32" s="132"/>
      <c r="O32" s="132"/>
      <c r="P32" s="132"/>
      <c r="Q32" s="132"/>
      <c r="R32" s="132"/>
      <c r="S32" s="132"/>
      <c r="T32" s="132"/>
      <c r="U32" s="132"/>
      <c r="V32" s="132"/>
      <c r="W32" s="132"/>
      <c r="X32" s="132"/>
      <c r="Y32" s="132"/>
      <c r="Z32" s="132"/>
    </row>
    <row r="33" spans="1:26" ht="20.25" customHeight="1" x14ac:dyDescent="0.5">
      <c r="A33" s="166" t="s">
        <v>471</v>
      </c>
      <c r="B33" s="167">
        <f>'צריכת דלק של כלי רכב'!C15</f>
        <v>14636.167951964</v>
      </c>
      <c r="C33" s="168">
        <f>'צריכת דלק של כלי רכב'!B155</f>
        <v>14418.208715224</v>
      </c>
      <c r="D33" s="168">
        <f>'צריכת דלק של כלי רכב'!B156</f>
        <v>0.7438881799999999</v>
      </c>
      <c r="E33" s="168">
        <f>'צריכת דלק של כלי רכב'!B157</f>
        <v>0.7438881799999999</v>
      </c>
      <c r="F33" s="168"/>
      <c r="G33" s="547">
        <f>IFERROR(+B33/$B$41,"")</f>
        <v>1</v>
      </c>
      <c r="H33" s="132"/>
      <c r="I33" s="132"/>
      <c r="J33" s="132"/>
      <c r="K33" s="132"/>
      <c r="L33" s="132"/>
      <c r="M33" s="132"/>
      <c r="N33" s="132"/>
      <c r="O33" s="132"/>
      <c r="P33" s="132"/>
      <c r="Q33" s="132"/>
      <c r="R33" s="132"/>
      <c r="S33" s="132"/>
      <c r="T33" s="132"/>
      <c r="U33" s="132"/>
      <c r="V33" s="132"/>
      <c r="W33" s="132"/>
      <c r="X33" s="132"/>
      <c r="Y33" s="132"/>
      <c r="Z33" s="132"/>
    </row>
    <row r="34" spans="1:26" ht="20.25" customHeight="1" x14ac:dyDescent="0.5">
      <c r="A34" s="166" t="s">
        <v>472</v>
      </c>
      <c r="B34" s="167">
        <f>'מערכות מיזוג וקירור'!C14</f>
        <v>0</v>
      </c>
      <c r="C34" s="168"/>
      <c r="D34" s="168"/>
      <c r="E34" s="168"/>
      <c r="F34" s="168">
        <f>SUM('מערכות מיזוג וקירור'!C63:C65)</f>
        <v>0</v>
      </c>
      <c r="G34" s="547">
        <f>IFERROR(+B34/$B$41,"")</f>
        <v>0</v>
      </c>
      <c r="H34" s="132"/>
      <c r="I34" s="132"/>
      <c r="J34" s="132"/>
      <c r="K34" s="132"/>
      <c r="L34" s="132"/>
      <c r="M34" s="132"/>
      <c r="N34" s="132"/>
      <c r="O34" s="132"/>
      <c r="P34" s="132"/>
      <c r="Q34" s="132"/>
      <c r="R34" s="132"/>
      <c r="S34" s="132"/>
      <c r="T34" s="132"/>
      <c r="U34" s="132"/>
      <c r="V34" s="132"/>
      <c r="W34" s="132"/>
      <c r="X34" s="132"/>
      <c r="Y34" s="132"/>
      <c r="Z34" s="132"/>
    </row>
    <row r="35" spans="1:26" ht="20.25" customHeight="1" x14ac:dyDescent="0.5">
      <c r="A35" s="169" t="s">
        <v>473</v>
      </c>
      <c r="B35" s="167">
        <f>+SUM(B33:B34)</f>
        <v>14636.167951964</v>
      </c>
      <c r="C35" s="168"/>
      <c r="D35" s="168"/>
      <c r="E35" s="168"/>
      <c r="F35" s="168"/>
      <c r="G35" s="547"/>
      <c r="H35" s="132"/>
      <c r="I35" s="132"/>
      <c r="J35" s="132"/>
      <c r="K35" s="132"/>
      <c r="L35" s="132"/>
      <c r="M35" s="132"/>
      <c r="N35" s="132"/>
      <c r="O35" s="132"/>
      <c r="P35" s="132"/>
      <c r="Q35" s="132"/>
      <c r="R35" s="132"/>
      <c r="S35" s="132"/>
      <c r="T35" s="132"/>
      <c r="U35" s="132"/>
      <c r="V35" s="132"/>
      <c r="W35" s="132"/>
      <c r="X35" s="132"/>
      <c r="Y35" s="132"/>
      <c r="Z35" s="132"/>
    </row>
    <row r="36" spans="1:26" ht="20.25" customHeight="1" x14ac:dyDescent="0.5">
      <c r="A36" s="548" t="s">
        <v>474</v>
      </c>
      <c r="B36" s="549"/>
      <c r="C36" s="549"/>
      <c r="D36" s="549"/>
      <c r="E36" s="549"/>
      <c r="F36" s="549"/>
      <c r="G36" s="550"/>
      <c r="H36" s="132"/>
      <c r="I36" s="132"/>
      <c r="J36" s="132"/>
      <c r="K36" s="132"/>
      <c r="L36" s="132"/>
      <c r="M36" s="132"/>
      <c r="N36" s="132"/>
      <c r="O36" s="132"/>
      <c r="P36" s="132"/>
      <c r="Q36" s="132"/>
      <c r="R36" s="132"/>
      <c r="S36" s="132"/>
      <c r="T36" s="132"/>
      <c r="U36" s="132"/>
      <c r="V36" s="132"/>
      <c r="W36" s="132"/>
      <c r="X36" s="132"/>
      <c r="Y36" s="132"/>
      <c r="Z36" s="132"/>
    </row>
    <row r="37" spans="1:26" ht="20.25" customHeight="1" x14ac:dyDescent="0.5">
      <c r="A37" s="166" t="s">
        <v>475</v>
      </c>
      <c r="B37" s="167">
        <f>'טעינת חשמל לכלי רכב'!C12</f>
        <v>20.620992000000001</v>
      </c>
      <c r="C37" s="168">
        <f>'טעינת חשמל לכלי רכב'!C50</f>
        <v>20.620992000000001</v>
      </c>
      <c r="D37" s="168">
        <f>'טעינת חשמל לכלי רכב'!C52</f>
        <v>0</v>
      </c>
      <c r="E37" s="168">
        <f>'טעינת חשמל לכלי רכב'!C51</f>
        <v>0</v>
      </c>
      <c r="F37" s="168"/>
      <c r="G37" s="551"/>
      <c r="H37" s="132"/>
      <c r="I37" s="132"/>
      <c r="J37" s="132"/>
      <c r="K37" s="132"/>
      <c r="L37" s="132"/>
      <c r="M37" s="132"/>
      <c r="N37" s="132"/>
      <c r="O37" s="132"/>
      <c r="P37" s="132"/>
      <c r="Q37" s="132"/>
      <c r="R37" s="132"/>
      <c r="S37" s="132"/>
      <c r="T37" s="132"/>
      <c r="U37" s="132"/>
      <c r="V37" s="132"/>
      <c r="W37" s="132"/>
      <c r="X37" s="132"/>
      <c r="Y37" s="132"/>
      <c r="Z37" s="132"/>
    </row>
    <row r="38" spans="1:26" ht="20.25" customHeight="1" x14ac:dyDescent="0.5">
      <c r="A38" s="170" t="s">
        <v>476</v>
      </c>
      <c r="B38" s="171">
        <f>+B37</f>
        <v>20.620992000000001</v>
      </c>
      <c r="C38" s="172"/>
      <c r="D38" s="172"/>
      <c r="E38" s="172"/>
      <c r="F38" s="172"/>
      <c r="G38" s="173"/>
      <c r="H38" s="132"/>
      <c r="I38" s="132"/>
      <c r="J38" s="132"/>
      <c r="K38" s="132"/>
      <c r="L38" s="132"/>
      <c r="M38" s="132"/>
      <c r="N38" s="132"/>
      <c r="O38" s="132"/>
      <c r="P38" s="132"/>
      <c r="Q38" s="132"/>
      <c r="R38" s="132"/>
      <c r="S38" s="132"/>
      <c r="T38" s="132"/>
      <c r="U38" s="132"/>
      <c r="V38" s="132"/>
      <c r="W38" s="132"/>
      <c r="X38" s="132"/>
      <c r="Y38" s="132"/>
      <c r="Z38" s="132"/>
    </row>
    <row r="39" spans="1:26" ht="20.25" customHeight="1" x14ac:dyDescent="0.5">
      <c r="A39" s="174"/>
      <c r="B39" s="174"/>
      <c r="C39" s="174"/>
      <c r="D39" s="174"/>
      <c r="E39" s="174"/>
      <c r="F39" s="174"/>
      <c r="G39" s="174"/>
      <c r="H39" s="174"/>
      <c r="I39" s="132"/>
      <c r="J39" s="132"/>
      <c r="K39" s="132"/>
      <c r="L39" s="132"/>
      <c r="M39" s="132"/>
      <c r="N39" s="132"/>
      <c r="O39" s="132"/>
      <c r="P39" s="132"/>
      <c r="Q39" s="132"/>
      <c r="R39" s="132"/>
      <c r="S39" s="132"/>
      <c r="T39" s="132"/>
      <c r="U39" s="132"/>
      <c r="V39" s="132"/>
      <c r="W39" s="132"/>
      <c r="X39" s="132"/>
      <c r="Y39" s="132"/>
      <c r="Z39" s="132"/>
    </row>
    <row r="40" spans="1:26" ht="20.25" customHeight="1" x14ac:dyDescent="0.5">
      <c r="A40" s="174"/>
      <c r="B40" s="174"/>
      <c r="C40" s="174"/>
      <c r="D40" s="174"/>
      <c r="E40" s="174"/>
      <c r="F40" s="174"/>
      <c r="G40" s="174"/>
      <c r="H40" s="174"/>
      <c r="I40" s="132"/>
      <c r="J40" s="132"/>
      <c r="K40" s="132"/>
      <c r="L40" s="132"/>
      <c r="M40" s="132"/>
      <c r="N40" s="132"/>
      <c r="O40" s="132"/>
      <c r="P40" s="132"/>
      <c r="Q40" s="132"/>
      <c r="R40" s="132"/>
      <c r="S40" s="132"/>
      <c r="T40" s="132"/>
      <c r="U40" s="132"/>
      <c r="V40" s="132"/>
      <c r="W40" s="132"/>
      <c r="X40" s="132"/>
      <c r="Y40" s="132"/>
      <c r="Z40" s="132"/>
    </row>
    <row r="41" spans="1:26" ht="20.25" customHeight="1" x14ac:dyDescent="0.5">
      <c r="A41" s="175" t="s">
        <v>477</v>
      </c>
      <c r="B41" s="176">
        <f>+B35</f>
        <v>14636.167951964</v>
      </c>
      <c r="C41" s="177"/>
      <c r="D41" s="177"/>
      <c r="E41" s="177"/>
      <c r="F41" s="174"/>
      <c r="G41" s="174"/>
      <c r="H41" s="174"/>
      <c r="I41" s="132"/>
      <c r="J41" s="132"/>
      <c r="K41" s="132"/>
      <c r="L41" s="132"/>
      <c r="M41" s="132"/>
      <c r="N41" s="132"/>
      <c r="O41" s="132"/>
      <c r="P41" s="132"/>
      <c r="Q41" s="132"/>
      <c r="R41" s="132"/>
      <c r="S41" s="132"/>
      <c r="T41" s="132"/>
      <c r="U41" s="132"/>
      <c r="V41" s="132"/>
      <c r="W41" s="132"/>
      <c r="X41" s="132"/>
      <c r="Y41" s="132"/>
      <c r="Z41" s="132"/>
    </row>
    <row r="42" spans="1:26" ht="20.25" customHeight="1" x14ac:dyDescent="0.5">
      <c r="A42" s="178" t="s">
        <v>478</v>
      </c>
      <c r="B42" s="179">
        <f>+B38</f>
        <v>20.620992000000001</v>
      </c>
      <c r="C42" s="177"/>
      <c r="D42" s="177"/>
      <c r="E42" s="177"/>
      <c r="F42" s="174"/>
      <c r="G42" s="174"/>
      <c r="H42" s="174"/>
      <c r="I42" s="132"/>
      <c r="J42" s="132"/>
      <c r="K42" s="132"/>
      <c r="L42" s="132"/>
      <c r="M42" s="132"/>
      <c r="N42" s="132"/>
      <c r="O42" s="132"/>
      <c r="P42" s="132"/>
      <c r="Q42" s="132"/>
      <c r="R42" s="132"/>
      <c r="S42" s="132"/>
      <c r="T42" s="132"/>
      <c r="U42" s="132"/>
      <c r="V42" s="132"/>
      <c r="W42" s="132"/>
      <c r="X42" s="132"/>
      <c r="Y42" s="132"/>
      <c r="Z42" s="132"/>
    </row>
    <row r="43" spans="1:26" ht="20.25" customHeight="1" x14ac:dyDescent="0.5">
      <c r="A43" s="180"/>
      <c r="B43" s="180"/>
      <c r="C43" s="180"/>
      <c r="D43" s="180"/>
      <c r="E43" s="180"/>
      <c r="F43" s="180"/>
      <c r="G43" s="180"/>
      <c r="H43" s="180"/>
      <c r="I43" s="132"/>
      <c r="J43" s="132"/>
      <c r="K43" s="132"/>
      <c r="L43" s="132"/>
      <c r="M43" s="132"/>
      <c r="N43" s="132"/>
      <c r="O43" s="132"/>
      <c r="P43" s="132"/>
      <c r="Q43" s="132"/>
      <c r="R43" s="132"/>
      <c r="S43" s="132"/>
      <c r="T43" s="132"/>
      <c r="U43" s="132"/>
      <c r="V43" s="132"/>
      <c r="W43" s="132"/>
      <c r="X43" s="132"/>
      <c r="Y43" s="132"/>
      <c r="Z43" s="132"/>
    </row>
    <row r="44" spans="1:26" ht="20.25" customHeight="1" x14ac:dyDescent="0.5">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row>
    <row r="45" spans="1:26" ht="20.25" customHeight="1" x14ac:dyDescent="0.5">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spans="1:26" ht="20.25" customHeight="1" x14ac:dyDescent="0.5">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row>
    <row r="47" spans="1:26" ht="20.25" customHeight="1" x14ac:dyDescent="0.5">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row>
    <row r="48" spans="1:26" ht="20.25" customHeight="1" x14ac:dyDescent="0.5">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row>
    <row r="49" spans="1:26" ht="20.25" customHeight="1" x14ac:dyDescent="0.5">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row>
    <row r="50" spans="1:26" ht="20.25" customHeight="1" x14ac:dyDescent="0.5">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row>
    <row r="51" spans="1:26" ht="20.25" customHeight="1" x14ac:dyDescent="0.5">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row>
    <row r="52" spans="1:26" ht="20.25" customHeight="1" x14ac:dyDescent="0.5">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row>
    <row r="53" spans="1:26" ht="20.25" customHeight="1" x14ac:dyDescent="0.5">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row>
    <row r="54" spans="1:26" ht="20.25" customHeight="1" x14ac:dyDescent="0.5">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ht="20.25" customHeight="1" x14ac:dyDescent="0.5">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row>
    <row r="56" spans="1:26" ht="20.25" customHeight="1" x14ac:dyDescent="0.5">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spans="1:26" ht="20.25" customHeight="1" x14ac:dyDescent="0.5">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spans="1:26" ht="20.25" customHeight="1" x14ac:dyDescent="0.5">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row>
    <row r="59" spans="1:26" ht="20.25" customHeight="1" x14ac:dyDescent="0.5">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spans="1:26" ht="20.25" customHeight="1" x14ac:dyDescent="0.5">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row>
    <row r="61" spans="1:26" ht="20.25" customHeight="1" x14ac:dyDescent="0.5">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row>
    <row r="62" spans="1:26" ht="20.25" customHeight="1" x14ac:dyDescent="0.5">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row>
    <row r="63" spans="1:26" ht="20.25" customHeight="1" x14ac:dyDescent="0.5">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row>
    <row r="64" spans="1:26" ht="20.25" customHeight="1" x14ac:dyDescent="0.5">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row>
    <row r="65" spans="1:26" ht="20.25" customHeight="1" x14ac:dyDescent="0.5">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row>
    <row r="66" spans="1:26" ht="20.25" customHeight="1" x14ac:dyDescent="0.5">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row>
    <row r="67" spans="1:26" ht="20.25" customHeight="1" x14ac:dyDescent="0.5">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row>
    <row r="68" spans="1:26" ht="20.25" customHeight="1" x14ac:dyDescent="0.5">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row>
    <row r="69" spans="1:26" ht="20.25" customHeight="1" x14ac:dyDescent="0.5">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row>
    <row r="70" spans="1:26" ht="20.25" customHeight="1" x14ac:dyDescent="0.5">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row>
    <row r="71" spans="1:26" ht="20.25" customHeight="1" x14ac:dyDescent="0.5">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row>
    <row r="72" spans="1:26" ht="20.25" customHeight="1" x14ac:dyDescent="0.5">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row>
    <row r="73" spans="1:26" ht="20.25" customHeight="1" x14ac:dyDescent="0.5">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row>
    <row r="74" spans="1:26" ht="20.25" customHeight="1" x14ac:dyDescent="0.5">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row>
    <row r="75" spans="1:26" ht="20.25" customHeight="1" x14ac:dyDescent="0.5">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row>
    <row r="76" spans="1:26" ht="20.25" customHeight="1" x14ac:dyDescent="0.5">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row>
    <row r="77" spans="1:26" ht="20.25" customHeight="1" x14ac:dyDescent="0.5">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row>
    <row r="78" spans="1:26" ht="20.25" customHeight="1" x14ac:dyDescent="0.5">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row>
    <row r="79" spans="1:26" ht="20.25" customHeight="1" x14ac:dyDescent="0.5">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row>
    <row r="80" spans="1:26" ht="20.25" customHeight="1" x14ac:dyDescent="0.5">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row>
    <row r="81" spans="1:26" ht="20.25" customHeight="1" x14ac:dyDescent="0.5">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row>
    <row r="82" spans="1:26" ht="20.25" customHeight="1" x14ac:dyDescent="0.5">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row>
    <row r="83" spans="1:26" ht="20.25" customHeight="1" x14ac:dyDescent="0.5">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row>
    <row r="84" spans="1:26" ht="20.25" customHeight="1" x14ac:dyDescent="0.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row>
    <row r="85" spans="1:26" ht="20.25" customHeight="1" x14ac:dyDescent="0.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row>
    <row r="86" spans="1:26" ht="20.25" customHeight="1" x14ac:dyDescent="0.5">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row>
    <row r="87" spans="1:26" ht="20.25" customHeight="1" x14ac:dyDescent="0.5">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row>
    <row r="88" spans="1:26" ht="20.25" customHeight="1" x14ac:dyDescent="0.5">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row>
    <row r="89" spans="1:26" ht="20.25" customHeight="1" x14ac:dyDescent="0.5">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row>
    <row r="90" spans="1:26" ht="20.25" customHeight="1" x14ac:dyDescent="0.5">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row>
    <row r="91" spans="1:26" ht="20.25" customHeight="1" x14ac:dyDescent="0.5">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row>
    <row r="92" spans="1:26" ht="20.25" customHeight="1" x14ac:dyDescent="0.5">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row>
    <row r="93" spans="1:26" ht="20.25" customHeight="1" x14ac:dyDescent="0.5">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row>
    <row r="94" spans="1:26" ht="20.25" customHeight="1" x14ac:dyDescent="0.5">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20.25" customHeight="1" x14ac:dyDescent="0.5">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row>
    <row r="96" spans="1:26" ht="20.25" customHeight="1" x14ac:dyDescent="0.5">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row r="97" spans="1:26" ht="20.25" customHeight="1" x14ac:dyDescent="0.5">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row>
    <row r="98" spans="1:26" ht="20.25" customHeight="1" x14ac:dyDescent="0.5">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row>
    <row r="99" spans="1:26" ht="20.25" customHeight="1" x14ac:dyDescent="0.5">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row>
    <row r="100" spans="1:26" ht="20.25" customHeight="1" x14ac:dyDescent="0.5">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spans="1:26" ht="20.25" customHeight="1" x14ac:dyDescent="0.5">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spans="1:26" ht="20.25" customHeight="1" x14ac:dyDescent="0.5">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spans="1:26" ht="20.25" customHeight="1" x14ac:dyDescent="0.5">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spans="1:26" ht="20.25" customHeight="1" x14ac:dyDescent="0.5">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spans="1:26" ht="20.25" customHeight="1" x14ac:dyDescent="0.5">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spans="1:26" ht="20.25" customHeight="1" x14ac:dyDescent="0.5">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spans="1:26" ht="20.25" customHeight="1" x14ac:dyDescent="0.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spans="1:26" ht="20.25" customHeight="1" x14ac:dyDescent="0.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spans="1:26" ht="20.25" customHeight="1" x14ac:dyDescent="0.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spans="1:26" ht="20.25" customHeight="1" x14ac:dyDescent="0.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spans="1:26" ht="20.25" customHeight="1" x14ac:dyDescent="0.5">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spans="1:26" ht="20.25" customHeight="1" x14ac:dyDescent="0.5">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spans="1:26" ht="20.25" customHeight="1" x14ac:dyDescent="0.5">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spans="1:26" ht="20.25" customHeight="1" x14ac:dyDescent="0.5">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spans="1:26" ht="20.25" customHeight="1" x14ac:dyDescent="0.5">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spans="1:26" ht="20.25" customHeight="1" x14ac:dyDescent="0.5">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1:26" ht="20.25" customHeight="1" x14ac:dyDescent="0.5">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1:26" ht="20.25" customHeight="1" x14ac:dyDescent="0.5">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1:26" ht="20.25" customHeight="1" x14ac:dyDescent="0.5">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spans="1:26" ht="20.25" customHeight="1" x14ac:dyDescent="0.5">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spans="1:26" ht="20.25" customHeight="1" x14ac:dyDescent="0.5">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spans="1:26" ht="20.25" customHeight="1" x14ac:dyDescent="0.5">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spans="1:26" ht="20.25" customHeight="1" x14ac:dyDescent="0.5">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spans="1:26" ht="20.25" customHeight="1" x14ac:dyDescent="0.5">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spans="1:26" ht="20.25" customHeight="1" x14ac:dyDescent="0.5">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spans="1:26" ht="20.25" customHeight="1" x14ac:dyDescent="0.5">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spans="1:26" ht="20.25" customHeight="1" x14ac:dyDescent="0.5">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spans="1:26" ht="20.25" customHeight="1" x14ac:dyDescent="0.5">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spans="1:26" ht="20.25" customHeight="1" x14ac:dyDescent="0.5">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spans="1:26" ht="20.25" customHeight="1" x14ac:dyDescent="0.5">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spans="1:26" ht="20.25" customHeight="1" x14ac:dyDescent="0.5">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spans="1:26" ht="20.25" customHeight="1" x14ac:dyDescent="0.5">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spans="1:26" ht="20.25" customHeight="1" x14ac:dyDescent="0.5">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spans="1:26" ht="20.25" customHeight="1" x14ac:dyDescent="0.5">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spans="1:26" ht="20.25" customHeight="1" x14ac:dyDescent="0.5">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spans="1:26" ht="20.25" customHeight="1" x14ac:dyDescent="0.5">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spans="1:26" ht="20.25" customHeight="1" x14ac:dyDescent="0.5">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spans="1:26" ht="20.25" customHeight="1" x14ac:dyDescent="0.5">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spans="1:26" ht="20.25" customHeight="1" x14ac:dyDescent="0.5">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spans="1:26" ht="20.25" customHeight="1" x14ac:dyDescent="0.5">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spans="1:26" ht="20.25" customHeight="1" x14ac:dyDescent="0.5">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spans="1:26" ht="20.25" customHeight="1" x14ac:dyDescent="0.5">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spans="1:26" ht="20.25" customHeight="1" x14ac:dyDescent="0.5">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1:26" ht="20.25" customHeight="1" x14ac:dyDescent="0.5">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spans="1:26" ht="20.25" customHeight="1" x14ac:dyDescent="0.5">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spans="1:26" ht="20.25" customHeight="1" x14ac:dyDescent="0.5">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spans="1:26" ht="20.25" customHeight="1" x14ac:dyDescent="0.5">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spans="1:26" ht="20.25" customHeight="1" x14ac:dyDescent="0.5">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spans="1:26" ht="20.25" customHeight="1" x14ac:dyDescent="0.5">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spans="1:26" ht="20.25" customHeight="1" x14ac:dyDescent="0.5">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spans="1:26" ht="20.25" customHeight="1" x14ac:dyDescent="0.5">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spans="1:26" ht="20.25" customHeight="1" x14ac:dyDescent="0.5">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spans="1:26" ht="20.25" customHeight="1" x14ac:dyDescent="0.5">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spans="1:26" ht="20.25" customHeight="1" x14ac:dyDescent="0.5">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spans="1:26" ht="20.25" customHeight="1" x14ac:dyDescent="0.5">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spans="1:26" ht="20.25" customHeight="1" x14ac:dyDescent="0.5">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spans="1:26" ht="20.25" customHeight="1" x14ac:dyDescent="0.5">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spans="1:26" ht="20.25" customHeight="1" x14ac:dyDescent="0.5">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spans="1:26" ht="20.25" customHeight="1" x14ac:dyDescent="0.5">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spans="1:26" ht="20.25" customHeight="1" x14ac:dyDescent="0.5">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spans="1:26" ht="20.25" customHeight="1" x14ac:dyDescent="0.5">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spans="1:26" ht="20.25" customHeight="1" x14ac:dyDescent="0.5">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spans="1:26" ht="20.25" customHeight="1" x14ac:dyDescent="0.5">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spans="1:26" ht="20.25" customHeight="1" x14ac:dyDescent="0.5">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spans="1:26" ht="20.25" customHeight="1" x14ac:dyDescent="0.5">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spans="1:26" ht="20.25" customHeight="1" x14ac:dyDescent="0.5">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spans="1:26" ht="20.25" customHeight="1" x14ac:dyDescent="0.5">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spans="1:26" ht="20.25" customHeight="1" x14ac:dyDescent="0.5">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spans="1:26" ht="20.25" customHeight="1" x14ac:dyDescent="0.5">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spans="1:26" ht="20.25" customHeight="1" x14ac:dyDescent="0.5">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spans="1:26" ht="20.25" customHeight="1" x14ac:dyDescent="0.5">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spans="1:26" ht="20.25" customHeight="1" x14ac:dyDescent="0.5">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spans="1:26" ht="20.25" customHeight="1" x14ac:dyDescent="0.5">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spans="1:26" ht="20.25" customHeight="1" x14ac:dyDescent="0.5">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spans="1:26" ht="20.25" customHeight="1" x14ac:dyDescent="0.5">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spans="1:26" ht="20.25" customHeight="1" x14ac:dyDescent="0.5">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spans="1:26" ht="20.25" customHeight="1" x14ac:dyDescent="0.5">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spans="1:26" ht="20.25" customHeight="1" x14ac:dyDescent="0.5">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spans="1:26" ht="20.25" customHeight="1" x14ac:dyDescent="0.5">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spans="1:26" ht="20.25" customHeight="1" x14ac:dyDescent="0.5">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spans="1:26" ht="20.25" customHeight="1" x14ac:dyDescent="0.5">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spans="1:26" ht="20.25" customHeight="1" x14ac:dyDescent="0.5">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spans="1:26" ht="20.25" customHeight="1" x14ac:dyDescent="0.5">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spans="1:26" ht="20.25" customHeight="1" x14ac:dyDescent="0.5">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spans="1:26" ht="20.25" customHeight="1" x14ac:dyDescent="0.5">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spans="1:26" ht="20.25" customHeight="1" x14ac:dyDescent="0.5">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spans="1:26" ht="20.25" customHeight="1" x14ac:dyDescent="0.5">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spans="1:26" ht="20.25" customHeight="1" x14ac:dyDescent="0.5">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spans="1:26" ht="20.25" customHeight="1" x14ac:dyDescent="0.5">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row>
    <row r="190" spans="1:26" ht="20.25" customHeight="1" x14ac:dyDescent="0.5">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row>
    <row r="191" spans="1:26" ht="20.25" customHeight="1" x14ac:dyDescent="0.5">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row>
    <row r="192" spans="1:26" ht="20.25" customHeight="1" x14ac:dyDescent="0.5">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row>
    <row r="193" spans="1:26" ht="20.25" customHeight="1" x14ac:dyDescent="0.5">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row>
    <row r="194" spans="1:26" ht="20.25" customHeight="1" x14ac:dyDescent="0.5">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row>
    <row r="195" spans="1:26" ht="20.25" customHeight="1" x14ac:dyDescent="0.5">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row>
    <row r="196" spans="1:26" ht="20.25" customHeight="1" x14ac:dyDescent="0.5">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row>
    <row r="197" spans="1:26" ht="20.25" customHeight="1" x14ac:dyDescent="0.5">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row>
    <row r="198" spans="1:26" ht="20.25" customHeight="1" x14ac:dyDescent="0.5">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row>
    <row r="199" spans="1:26" ht="20.25" customHeight="1" x14ac:dyDescent="0.5">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row>
    <row r="200" spans="1:26" ht="20.25" customHeight="1" x14ac:dyDescent="0.5">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row>
    <row r="201" spans="1:26" ht="20.25" customHeight="1" x14ac:dyDescent="0.5">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row>
    <row r="202" spans="1:26" ht="20.25" customHeight="1" x14ac:dyDescent="0.5">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row>
    <row r="203" spans="1:26" ht="20.25" customHeight="1" x14ac:dyDescent="0.5">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row>
    <row r="204" spans="1:26" ht="20.25" customHeight="1" x14ac:dyDescent="0.5">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row>
    <row r="205" spans="1:26" ht="20.25" customHeight="1" x14ac:dyDescent="0.5">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row>
    <row r="206" spans="1:26" ht="20.25" customHeight="1" x14ac:dyDescent="0.5">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row>
    <row r="207" spans="1:26" ht="20.25" customHeight="1" x14ac:dyDescent="0.5">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row>
    <row r="208" spans="1:26" ht="20.25" customHeight="1" x14ac:dyDescent="0.5">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row>
    <row r="209" spans="1:26" ht="20.25" customHeight="1" x14ac:dyDescent="0.5">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row>
    <row r="210" spans="1:26" ht="20.25" customHeight="1" x14ac:dyDescent="0.5">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row>
    <row r="211" spans="1:26" ht="20.25" customHeight="1" x14ac:dyDescent="0.5">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row>
    <row r="212" spans="1:26" ht="20.25" customHeight="1" x14ac:dyDescent="0.5">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row>
    <row r="213" spans="1:26" ht="20.25" customHeight="1" x14ac:dyDescent="0.5">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row>
    <row r="214" spans="1:26" ht="20.25" customHeight="1" x14ac:dyDescent="0.5">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row>
    <row r="215" spans="1:26" ht="20.25" customHeight="1" x14ac:dyDescent="0.5">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row>
    <row r="216" spans="1:26" ht="20.25" customHeight="1" x14ac:dyDescent="0.5">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row>
    <row r="217" spans="1:26" ht="20.25" customHeight="1" x14ac:dyDescent="0.5">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row>
    <row r="218" spans="1:26" ht="20.25" customHeight="1" x14ac:dyDescent="0.5">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row>
    <row r="219" spans="1:26" ht="20.25" customHeight="1" x14ac:dyDescent="0.5">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row>
    <row r="220" spans="1:26" ht="20.25" customHeight="1" x14ac:dyDescent="0.5">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row>
    <row r="221" spans="1:26" ht="20.25" customHeight="1" x14ac:dyDescent="0.5">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row>
    <row r="222" spans="1:26" ht="20.25" customHeight="1" x14ac:dyDescent="0.5">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row>
    <row r="223" spans="1:26" ht="20.25" customHeight="1" x14ac:dyDescent="0.5">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row>
    <row r="224" spans="1:26" ht="20.25" customHeight="1" x14ac:dyDescent="0.5">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row>
    <row r="225" spans="1:26" ht="20.25" customHeight="1" x14ac:dyDescent="0.5">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row>
    <row r="226" spans="1:26" ht="20.25" customHeight="1" x14ac:dyDescent="0.5">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row>
    <row r="227" spans="1:26" ht="20.25" customHeight="1" x14ac:dyDescent="0.5">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row>
    <row r="228" spans="1:26" ht="20.25" customHeight="1" x14ac:dyDescent="0.5">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row>
    <row r="229" spans="1:26" ht="20.25" customHeight="1" x14ac:dyDescent="0.5">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20.25" customHeight="1" x14ac:dyDescent="0.5">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row>
    <row r="231" spans="1:26" ht="20.25" customHeight="1" x14ac:dyDescent="0.5">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ht="20.25" customHeight="1" x14ac:dyDescent="0.5">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ht="20.25" customHeight="1" x14ac:dyDescent="0.5">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ht="20.25" customHeight="1" x14ac:dyDescent="0.5">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ht="20.25" customHeight="1" x14ac:dyDescent="0.5">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ht="20.25" customHeight="1" x14ac:dyDescent="0.5">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ht="20.25" customHeight="1" x14ac:dyDescent="0.5">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ht="20.25" customHeight="1" x14ac:dyDescent="0.5">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ht="20.25" customHeight="1" x14ac:dyDescent="0.5">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row>
    <row r="240" spans="1:26" ht="20.25" customHeight="1" x14ac:dyDescent="0.5">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row>
    <row r="241" spans="1:26" ht="20.25" customHeight="1" x14ac:dyDescent="0.5">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row>
    <row r="242" spans="1:26" ht="20.25" customHeight="1" x14ac:dyDescent="0.5">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row>
    <row r="243" spans="1:26" ht="20.25" customHeight="1" x14ac:dyDescent="0.5">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row>
    <row r="244" spans="1:26" ht="20.25" customHeight="1" x14ac:dyDescent="0.5">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spans="1:26" ht="20.25" customHeight="1" x14ac:dyDescent="0.5">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spans="1:26" ht="20.25" customHeight="1" x14ac:dyDescent="0.5">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spans="1:26" ht="20.25" customHeight="1" x14ac:dyDescent="0.5">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spans="1:26" ht="20.25" customHeight="1" x14ac:dyDescent="0.5">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spans="1:26" ht="20.25" customHeight="1" x14ac:dyDescent="0.5">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spans="1:26" ht="20.25" customHeight="1" x14ac:dyDescent="0.5">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spans="1:26" ht="20.25" customHeight="1" x14ac:dyDescent="0.5">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spans="1:26" ht="20.25" customHeight="1" x14ac:dyDescent="0.5">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spans="1:26" ht="20.25" customHeight="1" x14ac:dyDescent="0.5">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spans="1:26" ht="20.25" customHeight="1" x14ac:dyDescent="0.5">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spans="1:26" ht="20.25" customHeight="1" x14ac:dyDescent="0.5">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spans="1:26" ht="20.25" customHeight="1" x14ac:dyDescent="0.5">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spans="1:26" ht="20.25" customHeight="1" x14ac:dyDescent="0.5">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spans="1:26" ht="20.25" customHeight="1" x14ac:dyDescent="0.5">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spans="1:26" ht="20.25" customHeight="1" x14ac:dyDescent="0.5">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spans="1:26" ht="20.25" customHeight="1" x14ac:dyDescent="0.5">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spans="1:26" ht="20.25" customHeight="1" x14ac:dyDescent="0.5">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spans="1:26" ht="20.25" customHeight="1" x14ac:dyDescent="0.5">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spans="1:26" ht="20.25" customHeight="1" x14ac:dyDescent="0.5">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spans="1:26" ht="20.25" customHeight="1" x14ac:dyDescent="0.5">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spans="1:26" ht="20.25" customHeight="1" x14ac:dyDescent="0.5">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spans="1:26" ht="20.25" customHeight="1" x14ac:dyDescent="0.5">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spans="1:26" ht="20.25" customHeight="1" x14ac:dyDescent="0.5">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spans="1:26" ht="20.25" customHeight="1" x14ac:dyDescent="0.5">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spans="1:26" ht="20.25" customHeight="1" x14ac:dyDescent="0.5">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spans="1:26" ht="20.25" customHeight="1" x14ac:dyDescent="0.5">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spans="1:26" ht="20.25" customHeight="1" x14ac:dyDescent="0.5">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spans="1:26" ht="20.25" customHeight="1" x14ac:dyDescent="0.5">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spans="1:26" ht="20.25" customHeight="1" x14ac:dyDescent="0.5">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spans="1:26" ht="20.25" customHeight="1" x14ac:dyDescent="0.5">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spans="1:26" ht="20.25" customHeight="1" x14ac:dyDescent="0.5">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spans="1:26" ht="20.25" customHeight="1" x14ac:dyDescent="0.5">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spans="1:26" ht="20.25" customHeight="1" x14ac:dyDescent="0.5">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spans="1:26" ht="20.25" customHeight="1" x14ac:dyDescent="0.5">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spans="1:26" ht="20.25" customHeight="1" x14ac:dyDescent="0.5">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spans="1:26" ht="20.25" customHeight="1" x14ac:dyDescent="0.5">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spans="1:26" ht="20.25" customHeight="1" x14ac:dyDescent="0.5">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spans="1:26" ht="20.25" customHeight="1" x14ac:dyDescent="0.5">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spans="1:26" ht="20.25" customHeight="1" x14ac:dyDescent="0.5">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spans="1:26" ht="20.25" customHeight="1" x14ac:dyDescent="0.5">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spans="1:26" ht="20.25" customHeight="1" x14ac:dyDescent="0.5">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spans="1:26" ht="20.25" customHeight="1" x14ac:dyDescent="0.5">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spans="1:26" ht="20.25" customHeight="1" x14ac:dyDescent="0.5">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spans="1:26" ht="20.25" customHeight="1" x14ac:dyDescent="0.5">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spans="1:26" ht="20.25" customHeight="1" x14ac:dyDescent="0.5">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spans="1:26" ht="20.25" customHeight="1" x14ac:dyDescent="0.5">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spans="1:26" ht="20.25" customHeight="1" x14ac:dyDescent="0.5">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spans="1:26" ht="20.25" customHeight="1" x14ac:dyDescent="0.5">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spans="1:26" ht="20.25" customHeight="1" x14ac:dyDescent="0.5">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spans="1:26" ht="20.25" customHeight="1" x14ac:dyDescent="0.5">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spans="1:26" ht="20.25" customHeight="1" x14ac:dyDescent="0.5">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spans="1:26" ht="20.25" customHeight="1" x14ac:dyDescent="0.5">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spans="1:26" ht="20.25" customHeight="1" x14ac:dyDescent="0.5">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spans="1:26" ht="20.25" customHeight="1" x14ac:dyDescent="0.5">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spans="1:26" ht="20.25" customHeight="1" x14ac:dyDescent="0.5">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spans="1:26" ht="20.25" customHeight="1" x14ac:dyDescent="0.5">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spans="1:26" ht="20.25" customHeight="1" x14ac:dyDescent="0.5">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spans="1:26" ht="20.25" customHeight="1" x14ac:dyDescent="0.5">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spans="1:26" ht="20.25" customHeight="1" x14ac:dyDescent="0.5">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spans="1:26" ht="20.25" customHeight="1" x14ac:dyDescent="0.5">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spans="1:26" ht="20.25" customHeight="1" x14ac:dyDescent="0.5">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spans="1:26" ht="20.25" customHeight="1" x14ac:dyDescent="0.5">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spans="1:26" ht="20.25" customHeight="1" x14ac:dyDescent="0.5">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spans="1:26" ht="20.25" customHeight="1" x14ac:dyDescent="0.5">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spans="1:26" ht="20.25" customHeight="1" x14ac:dyDescent="0.5">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spans="1:26" ht="20.25" customHeight="1" x14ac:dyDescent="0.5">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spans="1:26" ht="20.25" customHeight="1" x14ac:dyDescent="0.5">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spans="1:26" ht="20.25" customHeight="1" x14ac:dyDescent="0.5">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spans="1:26" ht="20.25" customHeight="1" x14ac:dyDescent="0.5">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spans="1:26" ht="20.25" customHeight="1" x14ac:dyDescent="0.5">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spans="1:26" ht="20.25" customHeight="1" x14ac:dyDescent="0.5">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spans="1:26" ht="20.25" customHeight="1" x14ac:dyDescent="0.5">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spans="1:26" ht="20.25" customHeight="1" x14ac:dyDescent="0.5">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spans="1:26" ht="20.25" customHeight="1" x14ac:dyDescent="0.5">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spans="1:26" ht="20.25" customHeight="1" x14ac:dyDescent="0.5">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spans="1:26" ht="20.25" customHeight="1" x14ac:dyDescent="0.5">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spans="1:26" ht="20.25" customHeight="1" x14ac:dyDescent="0.5">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spans="1:26" ht="20.25" customHeight="1" x14ac:dyDescent="0.5">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spans="1:26" ht="20.25" customHeight="1" x14ac:dyDescent="0.5">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spans="1:26" ht="20.25" customHeight="1" x14ac:dyDescent="0.5">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spans="1:26" ht="20.25" customHeight="1" x14ac:dyDescent="0.5">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spans="1:26" ht="20.25" customHeight="1" x14ac:dyDescent="0.5">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spans="1:26" ht="20.25" customHeight="1" x14ac:dyDescent="0.5">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spans="1:26" ht="20.25" customHeight="1" x14ac:dyDescent="0.5">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spans="1:26" ht="20.25" customHeight="1" x14ac:dyDescent="0.5">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spans="1:26" ht="20.25" customHeight="1" x14ac:dyDescent="0.5">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spans="1:26" ht="20.25" customHeight="1" x14ac:dyDescent="0.5">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spans="1:26" ht="20.25" customHeight="1" x14ac:dyDescent="0.5">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spans="1:26" ht="20.25" customHeight="1" x14ac:dyDescent="0.5">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spans="1:26" ht="20.25" customHeight="1" x14ac:dyDescent="0.5">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spans="1:26" ht="20.25" customHeight="1" x14ac:dyDescent="0.5">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spans="1:26" ht="20.25" customHeight="1" x14ac:dyDescent="0.5">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spans="1:26" ht="20.25" customHeight="1" x14ac:dyDescent="0.5">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spans="1:26" ht="20.25" customHeight="1" x14ac:dyDescent="0.5">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spans="1:26" ht="20.25" customHeight="1" x14ac:dyDescent="0.5">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spans="1:26" ht="20.25" customHeight="1" x14ac:dyDescent="0.5">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spans="1:26" ht="20.25" customHeight="1" x14ac:dyDescent="0.5">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spans="1:26" ht="20.25" customHeight="1" x14ac:dyDescent="0.5">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spans="1:26" ht="20.25" customHeight="1" x14ac:dyDescent="0.5">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spans="1:26" ht="20.25" customHeight="1" x14ac:dyDescent="0.5">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spans="1:26" ht="20.25" customHeight="1" x14ac:dyDescent="0.5">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spans="1:26" ht="20.25" customHeight="1" x14ac:dyDescent="0.5">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spans="1:26" ht="20.25" customHeight="1" x14ac:dyDescent="0.5">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spans="1:26" ht="20.25" customHeight="1" x14ac:dyDescent="0.5">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spans="1:26" ht="20.25" customHeight="1" x14ac:dyDescent="0.5">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spans="1:26" ht="20.25" customHeight="1" x14ac:dyDescent="0.5">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spans="1:26" ht="20.25" customHeight="1" x14ac:dyDescent="0.5">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spans="1:26" ht="20.25" customHeight="1" x14ac:dyDescent="0.5">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spans="1:26" ht="20.25" customHeight="1" x14ac:dyDescent="0.5">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spans="1:26" ht="20.25" customHeight="1" x14ac:dyDescent="0.5">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spans="1:26" ht="20.25" customHeight="1" x14ac:dyDescent="0.5">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spans="1:26" ht="20.25" customHeight="1" x14ac:dyDescent="0.5">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spans="1:26" ht="20.25" customHeight="1" x14ac:dyDescent="0.5">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spans="1:26" ht="20.25" customHeight="1" x14ac:dyDescent="0.5">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spans="1:26" ht="20.25" customHeight="1" x14ac:dyDescent="0.5">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spans="1:26" ht="20.25" customHeight="1" x14ac:dyDescent="0.5">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spans="1:26" ht="20.25" customHeight="1" x14ac:dyDescent="0.5">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spans="1:26" ht="20.25" customHeight="1" x14ac:dyDescent="0.5">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spans="1:26" ht="20.25" customHeight="1" x14ac:dyDescent="0.5">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spans="1:26" ht="20.25" customHeight="1" x14ac:dyDescent="0.5">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spans="1:26" ht="20.25" customHeight="1" x14ac:dyDescent="0.5">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spans="1:26" ht="20.25" customHeight="1" x14ac:dyDescent="0.5">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spans="1:26" ht="20.25" customHeight="1" x14ac:dyDescent="0.5">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spans="1:26" ht="20.25" customHeight="1" x14ac:dyDescent="0.5">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spans="1:26" ht="20.25" customHeight="1" x14ac:dyDescent="0.5">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spans="1:26" ht="20.25" customHeight="1" x14ac:dyDescent="0.5">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spans="1:26" ht="20.25" customHeight="1" x14ac:dyDescent="0.5">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spans="1:26" ht="20.25" customHeight="1" x14ac:dyDescent="0.5">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spans="1:26" ht="20.25" customHeight="1" x14ac:dyDescent="0.5">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spans="1:26" ht="20.25" customHeight="1" x14ac:dyDescent="0.5">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spans="1:26" ht="20.25" customHeight="1" x14ac:dyDescent="0.5">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spans="1:26" ht="20.25" customHeight="1" x14ac:dyDescent="0.5">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spans="1:26" ht="20.25" customHeight="1" x14ac:dyDescent="0.5">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spans="1:26" ht="20.25" customHeight="1" x14ac:dyDescent="0.5">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spans="1:26" ht="20.25" customHeight="1" x14ac:dyDescent="0.5">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spans="1:26" ht="20.25" customHeight="1" x14ac:dyDescent="0.5">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spans="1:26" ht="20.25" customHeight="1" x14ac:dyDescent="0.5">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spans="1:26" ht="20.25" customHeight="1" x14ac:dyDescent="0.5">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spans="1:26" ht="20.25" customHeight="1" x14ac:dyDescent="0.5">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spans="1:26" ht="20.25" customHeight="1" x14ac:dyDescent="0.5">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spans="1:26" ht="20.25" customHeight="1" x14ac:dyDescent="0.5">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spans="1:26" ht="20.25" customHeight="1" x14ac:dyDescent="0.5">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spans="1:26" ht="20.25" customHeight="1" x14ac:dyDescent="0.5">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spans="1:26" ht="20.25" customHeight="1" x14ac:dyDescent="0.5">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spans="1:26" ht="20.25" customHeight="1" x14ac:dyDescent="0.5">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spans="1:26" ht="20.25" customHeight="1" x14ac:dyDescent="0.5">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spans="1:26" ht="20.25" customHeight="1" x14ac:dyDescent="0.5">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spans="1:26" ht="20.25" customHeight="1" x14ac:dyDescent="0.5">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spans="1:26" ht="20.25" customHeight="1" x14ac:dyDescent="0.5">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spans="1:26" ht="20.25" customHeight="1" x14ac:dyDescent="0.5">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spans="1:26" ht="20.25" customHeight="1" x14ac:dyDescent="0.5">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spans="1:26" ht="20.25" customHeight="1" x14ac:dyDescent="0.5">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spans="1:26" ht="20.25" customHeight="1" x14ac:dyDescent="0.5">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spans="1:26" ht="20.25" customHeight="1" x14ac:dyDescent="0.5">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spans="1:26" ht="20.25" customHeight="1" x14ac:dyDescent="0.5">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spans="1:26" ht="20.25" customHeight="1" x14ac:dyDescent="0.5">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spans="1:26" ht="20.25" customHeight="1" x14ac:dyDescent="0.5">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spans="1:26" ht="20.25" customHeight="1" x14ac:dyDescent="0.5">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spans="1:26" ht="20.25" customHeight="1" x14ac:dyDescent="0.5">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spans="1:26" ht="20.25" customHeight="1" x14ac:dyDescent="0.5">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spans="1:26" ht="20.25" customHeight="1" x14ac:dyDescent="0.5">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spans="1:26" ht="20.25" customHeight="1" x14ac:dyDescent="0.5">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spans="1:26" ht="20.25" customHeight="1" x14ac:dyDescent="0.5">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spans="1:26" ht="20.25" customHeight="1" x14ac:dyDescent="0.5">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spans="1:26" ht="20.25" customHeight="1" x14ac:dyDescent="0.5">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spans="1:26" ht="20.25" customHeight="1" x14ac:dyDescent="0.5">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spans="1:26" ht="20.25" customHeight="1" x14ac:dyDescent="0.5">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spans="1:26" ht="20.25" customHeight="1" x14ac:dyDescent="0.5">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spans="1:26" ht="20.25" customHeight="1" x14ac:dyDescent="0.5">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spans="1:26" ht="20.25" customHeight="1" x14ac:dyDescent="0.5">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spans="1:26" ht="20.25" customHeight="1" x14ac:dyDescent="0.5">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spans="1:26" ht="20.25" customHeight="1" x14ac:dyDescent="0.5">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spans="1:26" ht="20.25" customHeight="1" x14ac:dyDescent="0.5">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spans="1:26" ht="20.25" customHeight="1" x14ac:dyDescent="0.5">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spans="1:26" ht="20.25" customHeight="1" x14ac:dyDescent="0.5">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spans="1:26" ht="20.25" customHeight="1" x14ac:dyDescent="0.5">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spans="1:26" ht="20.25" customHeight="1" x14ac:dyDescent="0.5">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spans="1:26" ht="20.25" customHeight="1" x14ac:dyDescent="0.5">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spans="1:26" ht="20.25" customHeight="1" x14ac:dyDescent="0.5">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spans="1:26" ht="20.25" customHeight="1" x14ac:dyDescent="0.5">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spans="1:26" ht="20.25" customHeight="1" x14ac:dyDescent="0.5">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spans="1:26" ht="20.25" customHeight="1" x14ac:dyDescent="0.5">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spans="1:26" ht="20.25" customHeight="1" x14ac:dyDescent="0.5">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spans="1:26" ht="20.25" customHeight="1" x14ac:dyDescent="0.5">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spans="1:26" ht="20.25" customHeight="1" x14ac:dyDescent="0.5">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spans="1:26" ht="20.25" customHeight="1" x14ac:dyDescent="0.5">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spans="1:26" ht="20.25" customHeight="1" x14ac:dyDescent="0.5">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spans="1:26" ht="20.25" customHeight="1" x14ac:dyDescent="0.5">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spans="1:26" ht="20.25" customHeight="1" x14ac:dyDescent="0.5">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spans="1:26" ht="20.25" customHeight="1" x14ac:dyDescent="0.5">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spans="1:26" ht="20.25" customHeight="1" x14ac:dyDescent="0.5">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spans="1:26" ht="20.25" customHeight="1" x14ac:dyDescent="0.5">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spans="1:26" ht="20.25" customHeight="1" x14ac:dyDescent="0.5">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spans="1:26" ht="20.25" customHeight="1" x14ac:dyDescent="0.5">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spans="1:26" ht="20.25" customHeight="1" x14ac:dyDescent="0.5">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spans="1:26" ht="20.25" customHeight="1" x14ac:dyDescent="0.5">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spans="1:26" ht="20.25" customHeight="1" x14ac:dyDescent="0.5">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spans="1:26" ht="20.25" customHeight="1" x14ac:dyDescent="0.5">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spans="1:26" ht="20.25" customHeight="1" x14ac:dyDescent="0.5">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spans="1:26" ht="20.25" customHeight="1" x14ac:dyDescent="0.5">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spans="1:26" ht="20.25" customHeight="1" x14ac:dyDescent="0.5">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spans="1:26" ht="20.25" customHeight="1" x14ac:dyDescent="0.5">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spans="1:26" ht="20.25" customHeight="1" x14ac:dyDescent="0.5">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spans="1:26" ht="20.25" customHeight="1" x14ac:dyDescent="0.5">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spans="1:26" ht="20.25" customHeight="1" x14ac:dyDescent="0.5">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spans="1:26" ht="20.25" customHeight="1" x14ac:dyDescent="0.5">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spans="1:26" ht="20.25" customHeight="1" x14ac:dyDescent="0.5">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spans="1:26" ht="20.25" customHeight="1" x14ac:dyDescent="0.5">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spans="1:26" ht="20.25" customHeight="1" x14ac:dyDescent="0.5">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spans="1:26" ht="20.25" customHeight="1" x14ac:dyDescent="0.5">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spans="1:26" ht="20.25" customHeight="1" x14ac:dyDescent="0.5">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spans="1:26" ht="20.25" customHeight="1" x14ac:dyDescent="0.5">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spans="1:26" ht="20.25" customHeight="1" x14ac:dyDescent="0.5">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spans="1:26" ht="20.25" customHeight="1" x14ac:dyDescent="0.5">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spans="1:26" ht="20.25" customHeight="1" x14ac:dyDescent="0.5">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spans="1:26" ht="20.25" customHeight="1" x14ac:dyDescent="0.5">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spans="1:26" ht="20.25" customHeight="1" x14ac:dyDescent="0.5">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spans="1:26" ht="20.25" customHeight="1" x14ac:dyDescent="0.5">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spans="1:26" ht="20.25" customHeight="1" x14ac:dyDescent="0.5">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spans="1:26" ht="20.25" customHeight="1" x14ac:dyDescent="0.5">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spans="1:26" ht="20.25" customHeight="1" x14ac:dyDescent="0.5">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spans="1:26" ht="20.25" customHeight="1" x14ac:dyDescent="0.5">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spans="1:26" ht="20.25" customHeight="1" x14ac:dyDescent="0.5">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spans="1:26" ht="20.25" customHeight="1" x14ac:dyDescent="0.5">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spans="1:26" ht="20.25" customHeight="1" x14ac:dyDescent="0.5">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spans="1:26" ht="20.25" customHeight="1" x14ac:dyDescent="0.5">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spans="1:26" ht="20.25" customHeight="1" x14ac:dyDescent="0.5">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spans="1:26" ht="20.25" customHeight="1" x14ac:dyDescent="0.5">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spans="1:26" ht="20.25" customHeight="1" x14ac:dyDescent="0.5">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spans="1:26" ht="20.25" customHeight="1" x14ac:dyDescent="0.5">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spans="1:26" ht="20.25" customHeight="1" x14ac:dyDescent="0.5">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spans="1:26" ht="20.25" customHeight="1" x14ac:dyDescent="0.5">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spans="1:26" ht="20.25" customHeight="1" x14ac:dyDescent="0.5">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spans="1:26" ht="20.25" customHeight="1" x14ac:dyDescent="0.5">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spans="1:26" ht="20.25" customHeight="1" x14ac:dyDescent="0.5">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spans="1:26" ht="20.25" customHeight="1" x14ac:dyDescent="0.5">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spans="1:26" ht="20.25" customHeight="1" x14ac:dyDescent="0.5">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spans="1:26" ht="20.25" customHeight="1" x14ac:dyDescent="0.5">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spans="1:26" ht="20.25" customHeight="1" x14ac:dyDescent="0.5">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spans="1:26" ht="20.25" customHeight="1" x14ac:dyDescent="0.5">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spans="1:26" ht="20.25" customHeight="1" x14ac:dyDescent="0.5">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spans="1:26" ht="20.25" customHeight="1" x14ac:dyDescent="0.5">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spans="1:26" ht="20.25" customHeight="1" x14ac:dyDescent="0.5">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spans="1:26" ht="20.25" customHeight="1" x14ac:dyDescent="0.5">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spans="1:26" ht="20.25" customHeight="1" x14ac:dyDescent="0.5">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spans="1:26" ht="20.25" customHeight="1" x14ac:dyDescent="0.5">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spans="1:26" ht="20.25" customHeight="1" x14ac:dyDescent="0.5">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spans="1:26" ht="20.25" customHeight="1" x14ac:dyDescent="0.5">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spans="1:26" ht="20.25" customHeight="1" x14ac:dyDescent="0.5">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spans="1:26" ht="20.25" customHeight="1" x14ac:dyDescent="0.5">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spans="1:26" ht="20.25" customHeight="1" x14ac:dyDescent="0.5">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spans="1:26" ht="20.25" customHeight="1" x14ac:dyDescent="0.5">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spans="1:26" ht="20.25" customHeight="1" x14ac:dyDescent="0.5">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spans="1:26" ht="20.25" customHeight="1" x14ac:dyDescent="0.5">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spans="1:26" ht="20.25" customHeight="1" x14ac:dyDescent="0.5">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spans="1:26" ht="20.25" customHeight="1" x14ac:dyDescent="0.5">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spans="1:26" ht="20.25" customHeight="1" x14ac:dyDescent="0.5">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spans="1:26" ht="20.25" customHeight="1" x14ac:dyDescent="0.5">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spans="1:26" ht="20.25" customHeight="1" x14ac:dyDescent="0.5">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spans="1:26" ht="20.25" customHeight="1" x14ac:dyDescent="0.5">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spans="1:26" ht="20.25" customHeight="1" x14ac:dyDescent="0.5">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spans="1:26" ht="20.25" customHeight="1" x14ac:dyDescent="0.5">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spans="1:26" ht="20.25" customHeight="1" x14ac:dyDescent="0.5">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spans="1:26" ht="20.25" customHeight="1" x14ac:dyDescent="0.5">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spans="1:26" ht="20.25" customHeight="1" x14ac:dyDescent="0.5">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spans="1:26" ht="20.25" customHeight="1" x14ac:dyDescent="0.5">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spans="1:26" ht="20.25" customHeight="1" x14ac:dyDescent="0.5">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spans="1:26" ht="20.25" customHeight="1" x14ac:dyDescent="0.5">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spans="1:26" ht="20.25" customHeight="1" x14ac:dyDescent="0.5">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spans="1:26" ht="20.25" customHeight="1" x14ac:dyDescent="0.5">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spans="1:26" ht="20.25" customHeight="1" x14ac:dyDescent="0.5">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spans="1:26" ht="20.25" customHeight="1" x14ac:dyDescent="0.5">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spans="1:26" ht="20.25" customHeight="1" x14ac:dyDescent="0.5">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spans="1:26" ht="20.25" customHeight="1" x14ac:dyDescent="0.5">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spans="1:26" ht="20.25" customHeight="1" x14ac:dyDescent="0.5">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spans="1:26" ht="20.25" customHeight="1" x14ac:dyDescent="0.5">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spans="1:26" ht="20.25" customHeight="1" x14ac:dyDescent="0.5">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spans="1:26" ht="20.25" customHeight="1" x14ac:dyDescent="0.5">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spans="1:26" ht="20.25" customHeight="1" x14ac:dyDescent="0.5">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spans="1:26" ht="20.25" customHeight="1" x14ac:dyDescent="0.5">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spans="1:26" ht="20.25" customHeight="1" x14ac:dyDescent="0.5">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spans="1:26" ht="20.25" customHeight="1" x14ac:dyDescent="0.5">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spans="1:26" ht="20.25" customHeight="1" x14ac:dyDescent="0.5">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spans="1:26" ht="20.25" customHeight="1" x14ac:dyDescent="0.5">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spans="1:26" ht="20.25" customHeight="1" x14ac:dyDescent="0.5">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spans="1:26" ht="20.25" customHeight="1" x14ac:dyDescent="0.5">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spans="1:26" ht="20.25" customHeight="1" x14ac:dyDescent="0.5">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spans="1:26" ht="20.25" customHeight="1" x14ac:dyDescent="0.5">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spans="1:26" ht="20.25" customHeight="1" x14ac:dyDescent="0.5">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spans="1:26" ht="20.25" customHeight="1" x14ac:dyDescent="0.5">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spans="1:26" ht="20.25" customHeight="1" x14ac:dyDescent="0.5">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spans="1:26" ht="20.25" customHeight="1" x14ac:dyDescent="0.5">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spans="1:26" ht="20.25" customHeight="1" x14ac:dyDescent="0.5">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spans="1:26" ht="20.25" customHeight="1" x14ac:dyDescent="0.5">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spans="1:26" ht="20.25" customHeight="1" x14ac:dyDescent="0.5">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spans="1:26" ht="20.25" customHeight="1" x14ac:dyDescent="0.5">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spans="1:26" ht="20.25" customHeight="1" x14ac:dyDescent="0.5">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spans="1:26" ht="20.25" customHeight="1" x14ac:dyDescent="0.5">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spans="1:26" ht="20.25" customHeight="1" x14ac:dyDescent="0.5">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spans="1:26" ht="20.25" customHeight="1" x14ac:dyDescent="0.5">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spans="1:26" ht="20.25" customHeight="1" x14ac:dyDescent="0.5">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spans="1:26" ht="20.25" customHeight="1" x14ac:dyDescent="0.5">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spans="1:26" ht="20.25" customHeight="1" x14ac:dyDescent="0.5">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spans="1:26" ht="20.25" customHeight="1" x14ac:dyDescent="0.5">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spans="1:26" ht="20.25" customHeight="1" x14ac:dyDescent="0.5">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spans="1:26" ht="20.25" customHeight="1" x14ac:dyDescent="0.5">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spans="1:26" ht="20.25" customHeight="1" x14ac:dyDescent="0.5">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spans="1:26" ht="20.25" customHeight="1" x14ac:dyDescent="0.5">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spans="1:26" ht="20.25" customHeight="1" x14ac:dyDescent="0.5">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spans="1:26" ht="20.25" customHeight="1" x14ac:dyDescent="0.5">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spans="1:26" ht="20.25" customHeight="1" x14ac:dyDescent="0.5">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spans="1:26" ht="20.25" customHeight="1" x14ac:dyDescent="0.5">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spans="1:26" ht="20.25" customHeight="1" x14ac:dyDescent="0.5">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spans="1:26" ht="20.25" customHeight="1" x14ac:dyDescent="0.5">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spans="1:26" ht="20.25" customHeight="1" x14ac:dyDescent="0.5">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spans="1:26" ht="20.25" customHeight="1" x14ac:dyDescent="0.5">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spans="1:26" ht="20.25" customHeight="1" x14ac:dyDescent="0.5">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spans="1:26" ht="20.25" customHeight="1" x14ac:dyDescent="0.5">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spans="1:26" ht="20.25" customHeight="1" x14ac:dyDescent="0.5">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spans="1:26" ht="20.25" customHeight="1" x14ac:dyDescent="0.5">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spans="1:26" ht="20.25" customHeight="1" x14ac:dyDescent="0.5">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spans="1:26" ht="20.25" customHeight="1" x14ac:dyDescent="0.5">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spans="1:26" ht="20.25" customHeight="1" x14ac:dyDescent="0.5">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spans="1:26" ht="20.25" customHeight="1" x14ac:dyDescent="0.5">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spans="1:26" ht="20.25" customHeight="1" x14ac:dyDescent="0.5">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spans="1:26" ht="20.25" customHeight="1" x14ac:dyDescent="0.5">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spans="1:26" ht="20.25" customHeight="1" x14ac:dyDescent="0.5">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spans="1:26" ht="20.25" customHeight="1" x14ac:dyDescent="0.5">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spans="1:26" ht="20.25" customHeight="1" x14ac:dyDescent="0.5">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spans="1:26" ht="20.25" customHeight="1" x14ac:dyDescent="0.5">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spans="1:26" ht="20.25" customHeight="1" x14ac:dyDescent="0.5">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spans="1:26" ht="20.25" customHeight="1" x14ac:dyDescent="0.5">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spans="1:26" ht="20.25" customHeight="1" x14ac:dyDescent="0.5">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spans="1:26" ht="20.25" customHeight="1" x14ac:dyDescent="0.5">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spans="1:26" ht="20.25" customHeight="1" x14ac:dyDescent="0.5">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spans="1:26" ht="20.25" customHeight="1" x14ac:dyDescent="0.5">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spans="1:26" ht="20.25" customHeight="1" x14ac:dyDescent="0.5">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spans="1:26" ht="20.25" customHeight="1" x14ac:dyDescent="0.5">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spans="1:26" ht="20.25" customHeight="1" x14ac:dyDescent="0.5">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spans="1:26" ht="20.25" customHeight="1" x14ac:dyDescent="0.5">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spans="1:26" ht="20.25" customHeight="1" x14ac:dyDescent="0.5">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spans="1:26" ht="20.25" customHeight="1" x14ac:dyDescent="0.5">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spans="1:26" ht="20.25" customHeight="1" x14ac:dyDescent="0.5">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spans="1:26" ht="20.25" customHeight="1" x14ac:dyDescent="0.5">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spans="1:26" ht="20.25" customHeight="1" x14ac:dyDescent="0.5">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spans="1:26" ht="20.25" customHeight="1" x14ac:dyDescent="0.5">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spans="1:26" ht="20.25" customHeight="1" x14ac:dyDescent="0.5">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spans="1:26" ht="20.25" customHeight="1" x14ac:dyDescent="0.5">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spans="1:26" ht="20.25" customHeight="1" x14ac:dyDescent="0.5">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spans="1:26" ht="20.25" customHeight="1" x14ac:dyDescent="0.5">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spans="1:26" ht="20.25" customHeight="1" x14ac:dyDescent="0.5">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spans="1:26" ht="20.25" customHeight="1" x14ac:dyDescent="0.5">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spans="1:26" ht="20.25" customHeight="1" x14ac:dyDescent="0.5">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spans="1:26" ht="20.25" customHeight="1" x14ac:dyDescent="0.5">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spans="1:26" ht="20.25" customHeight="1" x14ac:dyDescent="0.5">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spans="1:26" ht="20.25" customHeight="1" x14ac:dyDescent="0.5">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spans="1:26" ht="20.25" customHeight="1" x14ac:dyDescent="0.5">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spans="1:26" ht="20.25" customHeight="1" x14ac:dyDescent="0.5">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spans="1:26" ht="20.25" customHeight="1" x14ac:dyDescent="0.5">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spans="1:26" ht="20.25" customHeight="1" x14ac:dyDescent="0.5">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spans="1:26" ht="20.25" customHeight="1" x14ac:dyDescent="0.5">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spans="1:26" ht="20.25" customHeight="1" x14ac:dyDescent="0.5">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spans="1:26" ht="20.25" customHeight="1" x14ac:dyDescent="0.5">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spans="1:26" ht="20.25" customHeight="1" x14ac:dyDescent="0.5">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spans="1:26" ht="20.25" customHeight="1" x14ac:dyDescent="0.5">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spans="1:26" ht="20.25" customHeight="1" x14ac:dyDescent="0.5">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spans="1:26" ht="20.25" customHeight="1" x14ac:dyDescent="0.5">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spans="1:26" ht="20.25" customHeight="1" x14ac:dyDescent="0.5">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spans="1:26" ht="20.25" customHeight="1" x14ac:dyDescent="0.5">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spans="1:26" ht="20.25" customHeight="1" x14ac:dyDescent="0.5">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spans="1:26" ht="20.25" customHeight="1" x14ac:dyDescent="0.5">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spans="1:26" ht="20.25" customHeight="1" x14ac:dyDescent="0.5">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spans="1:26" ht="20.25" customHeight="1" x14ac:dyDescent="0.5">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spans="1:26" ht="20.25" customHeight="1" x14ac:dyDescent="0.5">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spans="1:26" ht="20.25" customHeight="1" x14ac:dyDescent="0.5">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spans="1:26" ht="20.25" customHeight="1" x14ac:dyDescent="0.5">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spans="1:26" ht="20.25" customHeight="1" x14ac:dyDescent="0.5">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spans="1:26" ht="20.25" customHeight="1" x14ac:dyDescent="0.5">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spans="1:26" ht="20.25" customHeight="1" x14ac:dyDescent="0.5">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spans="1:26" ht="20.25" customHeight="1" x14ac:dyDescent="0.5">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spans="1:26" ht="20.25" customHeight="1" x14ac:dyDescent="0.5">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spans="1:26" ht="20.25" customHeight="1" x14ac:dyDescent="0.5">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spans="1:26" ht="20.25" customHeight="1" x14ac:dyDescent="0.5">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spans="1:26" ht="20.25" customHeight="1" x14ac:dyDescent="0.5">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spans="1:26" ht="20.25" customHeight="1" x14ac:dyDescent="0.5">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spans="1:26" ht="20.25" customHeight="1" x14ac:dyDescent="0.5">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spans="1:26" ht="20.25" customHeight="1" x14ac:dyDescent="0.5">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spans="1:26" ht="20.25" customHeight="1" x14ac:dyDescent="0.5">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spans="1:26" ht="20.25" customHeight="1" x14ac:dyDescent="0.5">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spans="1:26" ht="20.25" customHeight="1" x14ac:dyDescent="0.5">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spans="1:26" ht="20.25" customHeight="1" x14ac:dyDescent="0.5">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spans="1:26" ht="20.25" customHeight="1" x14ac:dyDescent="0.5">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spans="1:26" ht="20.25" customHeight="1" x14ac:dyDescent="0.5">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spans="1:26" ht="20.25" customHeight="1" x14ac:dyDescent="0.5">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spans="1:26" ht="20.25" customHeight="1" x14ac:dyDescent="0.5">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spans="1:26" ht="20.25" customHeight="1" x14ac:dyDescent="0.5">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spans="1:26" ht="20.25" customHeight="1" x14ac:dyDescent="0.5">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spans="1:26" ht="20.25" customHeight="1" x14ac:dyDescent="0.5">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spans="1:26" ht="20.25" customHeight="1" x14ac:dyDescent="0.5">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spans="1:26" ht="20.25" customHeight="1" x14ac:dyDescent="0.5">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spans="1:26" ht="20.25" customHeight="1" x14ac:dyDescent="0.5">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spans="1:26" ht="20.25" customHeight="1" x14ac:dyDescent="0.5">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spans="1:26" ht="20.25" customHeight="1" x14ac:dyDescent="0.5">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spans="1:26" ht="20.25" customHeight="1" x14ac:dyDescent="0.5">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spans="1:26" ht="20.25" customHeight="1" x14ac:dyDescent="0.5">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spans="1:26" ht="20.25" customHeight="1" x14ac:dyDescent="0.5">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spans="1:26" ht="20.25" customHeight="1" x14ac:dyDescent="0.5">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spans="1:26" ht="20.25" customHeight="1" x14ac:dyDescent="0.5">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spans="1:26" ht="20.25" customHeight="1" x14ac:dyDescent="0.5">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spans="1:26" ht="20.25" customHeight="1" x14ac:dyDescent="0.5">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spans="1:26" ht="20.25" customHeight="1" x14ac:dyDescent="0.5">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spans="1:26" ht="20.25" customHeight="1" x14ac:dyDescent="0.5">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spans="1:26" ht="20.25" customHeight="1" x14ac:dyDescent="0.5">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spans="1:26" ht="20.25" customHeight="1" x14ac:dyDescent="0.5">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spans="1:26" ht="20.25" customHeight="1" x14ac:dyDescent="0.5">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spans="1:26" ht="20.25" customHeight="1" x14ac:dyDescent="0.5">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spans="1:26" ht="20.25" customHeight="1" x14ac:dyDescent="0.5">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spans="1:26" ht="20.25" customHeight="1" x14ac:dyDescent="0.5">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spans="1:26" ht="20.25" customHeight="1" x14ac:dyDescent="0.5">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spans="1:26" ht="20.25" customHeight="1" x14ac:dyDescent="0.5">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spans="1:26" ht="20.25" customHeight="1" x14ac:dyDescent="0.5">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spans="1:26" ht="20.25" customHeight="1" x14ac:dyDescent="0.5">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spans="1:26" ht="20.25" customHeight="1" x14ac:dyDescent="0.5">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spans="1:26" ht="20.25" customHeight="1" x14ac:dyDescent="0.5">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spans="1:26" ht="20.25" customHeight="1" x14ac:dyDescent="0.5">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spans="1:26" ht="20.25" customHeight="1" x14ac:dyDescent="0.5">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spans="1:26" ht="20.25" customHeight="1" x14ac:dyDescent="0.5">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spans="1:26" ht="20.25" customHeight="1" x14ac:dyDescent="0.5">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spans="1:26" ht="20.25" customHeight="1" x14ac:dyDescent="0.5">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spans="1:26" ht="20.25" customHeight="1" x14ac:dyDescent="0.5">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spans="1:26" ht="20.25" customHeight="1" x14ac:dyDescent="0.5">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spans="1:26" ht="20.25" customHeight="1" x14ac:dyDescent="0.5">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spans="1:26" ht="20.25" customHeight="1" x14ac:dyDescent="0.5">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spans="1:26" ht="20.25" customHeight="1" x14ac:dyDescent="0.5">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spans="1:26" ht="20.25" customHeight="1" x14ac:dyDescent="0.5">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spans="1:26" ht="20.25" customHeight="1" x14ac:dyDescent="0.5">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spans="1:26" ht="20.25" customHeight="1" x14ac:dyDescent="0.5">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spans="1:26" ht="20.25" customHeight="1" x14ac:dyDescent="0.5">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spans="1:26" ht="20.25" customHeight="1" x14ac:dyDescent="0.5">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spans="1:26" ht="20.25" customHeight="1" x14ac:dyDescent="0.5">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spans="1:26" ht="20.25" customHeight="1" x14ac:dyDescent="0.5">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spans="1:26" ht="20.25" customHeight="1" x14ac:dyDescent="0.5">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spans="1:26" ht="20.25" customHeight="1" x14ac:dyDescent="0.5">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spans="1:26" ht="20.25" customHeight="1" x14ac:dyDescent="0.5">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spans="1:26" ht="20.25" customHeight="1" x14ac:dyDescent="0.5">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spans="1:26" ht="20.25" customHeight="1" x14ac:dyDescent="0.5">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spans="1:26" ht="20.25" customHeight="1" x14ac:dyDescent="0.5">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spans="1:26" ht="20.25" customHeight="1" x14ac:dyDescent="0.5">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spans="1:26" ht="20.25" customHeight="1" x14ac:dyDescent="0.5">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spans="1:26" ht="20.25" customHeight="1" x14ac:dyDescent="0.5">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spans="1:26" ht="20.25" customHeight="1" x14ac:dyDescent="0.5">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spans="1:26" ht="20.25" customHeight="1" x14ac:dyDescent="0.5">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spans="1:26" ht="20.25" customHeight="1" x14ac:dyDescent="0.5">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spans="1:26" ht="20.25" customHeight="1" x14ac:dyDescent="0.5">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spans="1:26" ht="20.25" customHeight="1" x14ac:dyDescent="0.5">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spans="1:26" ht="20.25" customHeight="1" x14ac:dyDescent="0.5">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spans="1:26" ht="20.25" customHeight="1" x14ac:dyDescent="0.5">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spans="1:26" ht="20.25" customHeight="1" x14ac:dyDescent="0.5">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spans="1:26" ht="20.25" customHeight="1" x14ac:dyDescent="0.5">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spans="1:26" ht="20.25" customHeight="1" x14ac:dyDescent="0.5">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spans="1:26" ht="20.25" customHeight="1" x14ac:dyDescent="0.5">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spans="1:26" ht="20.25" customHeight="1" x14ac:dyDescent="0.5">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spans="1:26" ht="20.25" customHeight="1" x14ac:dyDescent="0.5">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spans="1:26" ht="20.25" customHeight="1" x14ac:dyDescent="0.5">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spans="1:26" ht="20.25" customHeight="1" x14ac:dyDescent="0.5">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spans="1:26" ht="20.25" customHeight="1" x14ac:dyDescent="0.5">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spans="1:26" ht="20.25" customHeight="1" x14ac:dyDescent="0.5">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spans="1:26" ht="20.25" customHeight="1" x14ac:dyDescent="0.5">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spans="1:26" ht="20.25" customHeight="1" x14ac:dyDescent="0.5">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spans="1:26" ht="20.25" customHeight="1" x14ac:dyDescent="0.5">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spans="1:26" ht="20.25" customHeight="1" x14ac:dyDescent="0.5">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spans="1:26" ht="20.25" customHeight="1" x14ac:dyDescent="0.5">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spans="1:26" ht="20.25" customHeight="1" x14ac:dyDescent="0.5">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spans="1:26" ht="20.25" customHeight="1" x14ac:dyDescent="0.5">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spans="1:26" ht="20.25" customHeight="1" x14ac:dyDescent="0.5">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spans="1:26" ht="20.25" customHeight="1" x14ac:dyDescent="0.5">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spans="1:26" ht="20.25" customHeight="1" x14ac:dyDescent="0.5">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spans="1:26" ht="20.25" customHeight="1" x14ac:dyDescent="0.5">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spans="1:26" ht="20.25" customHeight="1" x14ac:dyDescent="0.5">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spans="1:26" ht="20.25" customHeight="1" x14ac:dyDescent="0.5">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spans="1:26" ht="20.25" customHeight="1" x14ac:dyDescent="0.5">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spans="1:26" ht="20.25" customHeight="1" x14ac:dyDescent="0.5">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spans="1:26" ht="20.25" customHeight="1" x14ac:dyDescent="0.5">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spans="1:26" ht="20.25" customHeight="1" x14ac:dyDescent="0.5">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spans="1:26" ht="20.25" customHeight="1" x14ac:dyDescent="0.5">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spans="1:26" ht="20.25" customHeight="1" x14ac:dyDescent="0.5">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spans="1:26" ht="20.25" customHeight="1" x14ac:dyDescent="0.5">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spans="1:26" ht="20.25" customHeight="1" x14ac:dyDescent="0.5">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spans="1:26" ht="20.25" customHeight="1" x14ac:dyDescent="0.5">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spans="1:26" ht="20.25" customHeight="1" x14ac:dyDescent="0.5">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spans="1:26" ht="20.25" customHeight="1" x14ac:dyDescent="0.5">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spans="1:26" ht="20.25" customHeight="1" x14ac:dyDescent="0.5">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spans="1:26" ht="20.25" customHeight="1" x14ac:dyDescent="0.5">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spans="1:26" ht="20.25" customHeight="1" x14ac:dyDescent="0.5">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spans="1:26" ht="20.25" customHeight="1" x14ac:dyDescent="0.5">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spans="1:26" ht="20.25" customHeight="1" x14ac:dyDescent="0.5">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spans="1:26" ht="20.25" customHeight="1" x14ac:dyDescent="0.5">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spans="1:26" ht="20.25" customHeight="1" x14ac:dyDescent="0.5">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spans="1:26" ht="20.25" customHeight="1" x14ac:dyDescent="0.5">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spans="1:26" ht="20.25" customHeight="1" x14ac:dyDescent="0.5">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spans="1:26" ht="20.25" customHeight="1" x14ac:dyDescent="0.5">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spans="1:26" ht="20.25" customHeight="1" x14ac:dyDescent="0.5">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spans="1:26" ht="20.25" customHeight="1" x14ac:dyDescent="0.5">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spans="1:26" ht="20.25" customHeight="1" x14ac:dyDescent="0.5">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spans="1:26" ht="20.25" customHeight="1" x14ac:dyDescent="0.5">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spans="1:26" ht="20.25" customHeight="1" x14ac:dyDescent="0.5">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spans="1:26" ht="20.25" customHeight="1" x14ac:dyDescent="0.5">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spans="1:26" ht="20.25" customHeight="1" x14ac:dyDescent="0.5">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spans="1:26" ht="20.25" customHeight="1" x14ac:dyDescent="0.5">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spans="1:26" ht="20.25" customHeight="1" x14ac:dyDescent="0.5">
      <c r="A754" s="132"/>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spans="1:26" ht="20.25" customHeight="1" x14ac:dyDescent="0.5">
      <c r="A755" s="132"/>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spans="1:26" ht="20.25" customHeight="1" x14ac:dyDescent="0.5">
      <c r="A756" s="132"/>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spans="1:26" ht="20.25" customHeight="1" x14ac:dyDescent="0.5">
      <c r="A757" s="132"/>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spans="1:26" ht="20.25" customHeight="1" x14ac:dyDescent="0.5">
      <c r="A758" s="132"/>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spans="1:26" ht="20.25" customHeight="1" x14ac:dyDescent="0.5">
      <c r="A759" s="132"/>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spans="1:26" ht="20.25" customHeight="1" x14ac:dyDescent="0.5">
      <c r="A760" s="132"/>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spans="1:26" ht="20.25" customHeight="1" x14ac:dyDescent="0.5">
      <c r="A761" s="132"/>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spans="1:26" ht="20.25" customHeight="1" x14ac:dyDescent="0.5">
      <c r="A762" s="132"/>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spans="1:26" ht="20.25" customHeight="1" x14ac:dyDescent="0.5">
      <c r="A763" s="132"/>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spans="1:26" ht="20.25" customHeight="1" x14ac:dyDescent="0.5">
      <c r="A764" s="132"/>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spans="1:26" ht="20.25" customHeight="1" x14ac:dyDescent="0.5">
      <c r="A765" s="132"/>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spans="1:26" ht="20.25" customHeight="1" x14ac:dyDescent="0.5">
      <c r="A766" s="132"/>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spans="1:26" ht="20.25" customHeight="1" x14ac:dyDescent="0.5">
      <c r="A767" s="132"/>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spans="1:26" ht="20.25" customHeight="1" x14ac:dyDescent="0.5">
      <c r="A768" s="132"/>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spans="1:26" ht="20.25" customHeight="1" x14ac:dyDescent="0.5">
      <c r="A769" s="132"/>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spans="1:26" ht="20.25" customHeight="1" x14ac:dyDescent="0.5">
      <c r="A770" s="132"/>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spans="1:26" ht="20.25" customHeight="1" x14ac:dyDescent="0.5">
      <c r="A771" s="132"/>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spans="1:26" ht="20.25" customHeight="1" x14ac:dyDescent="0.5">
      <c r="A772" s="132"/>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spans="1:26" ht="20.25" customHeight="1" x14ac:dyDescent="0.5">
      <c r="A773" s="132"/>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spans="1:26" ht="20.25" customHeight="1" x14ac:dyDescent="0.5">
      <c r="A774" s="132"/>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spans="1:26" ht="20.25" customHeight="1" x14ac:dyDescent="0.5">
      <c r="A775" s="132"/>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spans="1:26" ht="20.25" customHeight="1" x14ac:dyDescent="0.5">
      <c r="A776" s="132"/>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spans="1:26" ht="20.25" customHeight="1" x14ac:dyDescent="0.5">
      <c r="A777" s="132"/>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spans="1:26" ht="20.25" customHeight="1" x14ac:dyDescent="0.5">
      <c r="A778" s="132"/>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spans="1:26" ht="20.25" customHeight="1" x14ac:dyDescent="0.5">
      <c r="A779" s="132"/>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spans="1:26" ht="20.25" customHeight="1" x14ac:dyDescent="0.5">
      <c r="A780" s="132"/>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spans="1:26" ht="20.25" customHeight="1" x14ac:dyDescent="0.5">
      <c r="A781" s="132"/>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spans="1:26" ht="20.25" customHeight="1" x14ac:dyDescent="0.5">
      <c r="A782" s="132"/>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spans="1:26" ht="20.25" customHeight="1" x14ac:dyDescent="0.5">
      <c r="A783" s="132"/>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spans="1:26" ht="20.25" customHeight="1" x14ac:dyDescent="0.5">
      <c r="A784" s="132"/>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spans="1:26" ht="20.25" customHeight="1" x14ac:dyDescent="0.5">
      <c r="A785" s="132"/>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spans="1:26" ht="20.25" customHeight="1" x14ac:dyDescent="0.5">
      <c r="A786" s="132"/>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spans="1:26" ht="20.25" customHeight="1" x14ac:dyDescent="0.5">
      <c r="A787" s="132"/>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spans="1:26" ht="20.25" customHeight="1" x14ac:dyDescent="0.5">
      <c r="A788" s="132"/>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spans="1:26" ht="20.25" customHeight="1" x14ac:dyDescent="0.5">
      <c r="A789" s="132"/>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spans="1:26" ht="20.25" customHeight="1" x14ac:dyDescent="0.5">
      <c r="A790" s="132"/>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spans="1:26" ht="20.25" customHeight="1" x14ac:dyDescent="0.5">
      <c r="A791" s="132"/>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spans="1:26" ht="20.25" customHeight="1" x14ac:dyDescent="0.5">
      <c r="A792" s="132"/>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spans="1:26" ht="20.25" customHeight="1" x14ac:dyDescent="0.5">
      <c r="A793" s="132"/>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spans="1:26" ht="20.25" customHeight="1" x14ac:dyDescent="0.5">
      <c r="A794" s="132"/>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spans="1:26" ht="20.25" customHeight="1" x14ac:dyDescent="0.5">
      <c r="A795" s="132"/>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spans="1:26" ht="20.25" customHeight="1" x14ac:dyDescent="0.5">
      <c r="A796" s="132"/>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spans="1:26" ht="20.25" customHeight="1" x14ac:dyDescent="0.5">
      <c r="A797" s="132"/>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spans="1:26" ht="20.25" customHeight="1" x14ac:dyDescent="0.5">
      <c r="A798" s="132"/>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spans="1:26" ht="20.25" customHeight="1" x14ac:dyDescent="0.5">
      <c r="A799" s="132"/>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spans="1:26" ht="20.25" customHeight="1" x14ac:dyDescent="0.5">
      <c r="A800" s="132"/>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spans="1:26" ht="20.25" customHeight="1" x14ac:dyDescent="0.5">
      <c r="A801" s="132"/>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spans="1:26" ht="20.25" customHeight="1" x14ac:dyDescent="0.5">
      <c r="A802" s="132"/>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spans="1:26" ht="20.25" customHeight="1" x14ac:dyDescent="0.5">
      <c r="A803" s="132"/>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spans="1:26" ht="20.25" customHeight="1" x14ac:dyDescent="0.5">
      <c r="A804" s="132"/>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spans="1:26" ht="20.25" customHeight="1" x14ac:dyDescent="0.5">
      <c r="A805" s="132"/>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spans="1:26" ht="20.25" customHeight="1" x14ac:dyDescent="0.5">
      <c r="A806" s="132"/>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spans="1:26" ht="20.25" customHeight="1" x14ac:dyDescent="0.5">
      <c r="A807" s="132"/>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spans="1:26" ht="20.25" customHeight="1" x14ac:dyDescent="0.5">
      <c r="A808" s="132"/>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spans="1:26" ht="20.25" customHeight="1" x14ac:dyDescent="0.5">
      <c r="A809" s="132"/>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spans="1:26" ht="20.25" customHeight="1" x14ac:dyDescent="0.5">
      <c r="A810" s="132"/>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spans="1:26" ht="20.25" customHeight="1" x14ac:dyDescent="0.5">
      <c r="A811" s="132"/>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spans="1:26" ht="20.25" customHeight="1" x14ac:dyDescent="0.5">
      <c r="A812" s="132"/>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spans="1:26" ht="20.25" customHeight="1" x14ac:dyDescent="0.5">
      <c r="A813" s="132"/>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spans="1:26" ht="20.25" customHeight="1" x14ac:dyDescent="0.5">
      <c r="A814" s="132"/>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spans="1:26" ht="20.25" customHeight="1" x14ac:dyDescent="0.5">
      <c r="A815" s="132"/>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spans="1:26" ht="20.25" customHeight="1" x14ac:dyDescent="0.5">
      <c r="A816" s="132"/>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spans="1:26" ht="20.25" customHeight="1" x14ac:dyDescent="0.5">
      <c r="A817" s="132"/>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spans="1:26" ht="20.25" customHeight="1" x14ac:dyDescent="0.5">
      <c r="A818" s="132"/>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spans="1:26" ht="20.25" customHeight="1" x14ac:dyDescent="0.5">
      <c r="A819" s="132"/>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spans="1:26" ht="20.25" customHeight="1" x14ac:dyDescent="0.5">
      <c r="A820" s="132"/>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spans="1:26" ht="20.25" customHeight="1" x14ac:dyDescent="0.5">
      <c r="A821" s="132"/>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spans="1:26" ht="20.25" customHeight="1" x14ac:dyDescent="0.5">
      <c r="A822" s="132"/>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spans="1:26" ht="20.25" customHeight="1" x14ac:dyDescent="0.5">
      <c r="A823" s="132"/>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spans="1:26" ht="20.25" customHeight="1" x14ac:dyDescent="0.5">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spans="1:26" ht="20.25" customHeight="1" x14ac:dyDescent="0.5">
      <c r="A825" s="132"/>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spans="1:26" ht="20.25" customHeight="1" x14ac:dyDescent="0.5">
      <c r="A826" s="132"/>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spans="1:26" ht="20.25" customHeight="1" x14ac:dyDescent="0.5">
      <c r="A827" s="132"/>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spans="1:26" ht="20.25" customHeight="1" x14ac:dyDescent="0.5">
      <c r="A828" s="132"/>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spans="1:26" ht="20.25" customHeight="1" x14ac:dyDescent="0.5">
      <c r="A829" s="132"/>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spans="1:26" ht="20.25" customHeight="1" x14ac:dyDescent="0.5">
      <c r="A830" s="132"/>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spans="1:26" ht="20.25" customHeight="1" x14ac:dyDescent="0.5">
      <c r="A831" s="132"/>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spans="1:26" ht="20.25" customHeight="1" x14ac:dyDescent="0.5">
      <c r="A832" s="132"/>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spans="1:26" ht="20.25" customHeight="1" x14ac:dyDescent="0.5">
      <c r="A833" s="132"/>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spans="1:26" ht="20.25" customHeight="1" x14ac:dyDescent="0.5">
      <c r="A834" s="132"/>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spans="1:26" ht="20.25" customHeight="1" x14ac:dyDescent="0.5">
      <c r="A835" s="132"/>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spans="1:26" ht="20.25" customHeight="1" x14ac:dyDescent="0.5">
      <c r="A836" s="132"/>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spans="1:26" ht="20.25" customHeight="1" x14ac:dyDescent="0.5">
      <c r="A837" s="132"/>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spans="1:26" ht="20.25" customHeight="1" x14ac:dyDescent="0.5">
      <c r="A838" s="132"/>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spans="1:26" ht="20.25" customHeight="1" x14ac:dyDescent="0.5">
      <c r="A839" s="132"/>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spans="1:26" ht="20.25" customHeight="1" x14ac:dyDescent="0.5">
      <c r="A840" s="132"/>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spans="1:26" ht="20.25" customHeight="1" x14ac:dyDescent="0.5">
      <c r="A841" s="132"/>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spans="1:26" ht="20.25" customHeight="1" x14ac:dyDescent="0.5">
      <c r="A842" s="132"/>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spans="1:26" ht="20.25" customHeight="1" x14ac:dyDescent="0.5">
      <c r="A843" s="132"/>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spans="1:26" ht="20.25" customHeight="1" x14ac:dyDescent="0.5">
      <c r="A844" s="132"/>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spans="1:26" ht="20.25" customHeight="1" x14ac:dyDescent="0.5">
      <c r="A845" s="132"/>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spans="1:26" ht="20.25" customHeight="1" x14ac:dyDescent="0.5">
      <c r="A846" s="132"/>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spans="1:26" ht="20.25" customHeight="1" x14ac:dyDescent="0.5">
      <c r="A847" s="132"/>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spans="1:26" ht="20.25" customHeight="1" x14ac:dyDescent="0.5">
      <c r="A848" s="132"/>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spans="1:26" ht="20.25" customHeight="1" x14ac:dyDescent="0.5">
      <c r="A849" s="132"/>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spans="1:26" ht="20.25" customHeight="1" x14ac:dyDescent="0.5">
      <c r="A850" s="132"/>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spans="1:26" ht="20.25" customHeight="1" x14ac:dyDescent="0.5">
      <c r="A851" s="132"/>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spans="1:26" ht="20.25" customHeight="1" x14ac:dyDescent="0.5">
      <c r="A852" s="132"/>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spans="1:26" ht="20.25" customHeight="1" x14ac:dyDescent="0.5">
      <c r="A853" s="132"/>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spans="1:26" ht="20.25" customHeight="1" x14ac:dyDescent="0.5">
      <c r="A854" s="132"/>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spans="1:26" ht="20.25" customHeight="1" x14ac:dyDescent="0.5">
      <c r="A855" s="132"/>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spans="1:26" ht="20.25" customHeight="1" x14ac:dyDescent="0.5">
      <c r="A856" s="132"/>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spans="1:26" ht="20.25" customHeight="1" x14ac:dyDescent="0.5">
      <c r="A857" s="132"/>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spans="1:26" ht="20.25" customHeight="1" x14ac:dyDescent="0.5">
      <c r="A858" s="132"/>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spans="1:26" ht="20.25" customHeight="1" x14ac:dyDescent="0.5">
      <c r="A859" s="132"/>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spans="1:26" ht="20.25" customHeight="1" x14ac:dyDescent="0.5">
      <c r="A860" s="132"/>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spans="1:26" ht="20.25" customHeight="1" x14ac:dyDescent="0.5">
      <c r="A861" s="132"/>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spans="1:26" ht="20.25" customHeight="1" x14ac:dyDescent="0.5">
      <c r="A862" s="132"/>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spans="1:26" ht="20.25" customHeight="1" x14ac:dyDescent="0.5">
      <c r="A863" s="132"/>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spans="1:26" ht="20.25" customHeight="1" x14ac:dyDescent="0.5">
      <c r="A864" s="132"/>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spans="1:26" ht="20.25" customHeight="1" x14ac:dyDescent="0.5">
      <c r="A865" s="132"/>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spans="1:26" ht="20.25" customHeight="1" x14ac:dyDescent="0.5">
      <c r="A866" s="132"/>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spans="1:26" ht="20.25" customHeight="1" x14ac:dyDescent="0.5">
      <c r="A867" s="132"/>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spans="1:26" ht="20.25" customHeight="1" x14ac:dyDescent="0.5">
      <c r="A868" s="132"/>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spans="1:26" ht="20.25" customHeight="1" x14ac:dyDescent="0.5">
      <c r="A869" s="132"/>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spans="1:26" ht="20.25" customHeight="1" x14ac:dyDescent="0.5">
      <c r="A870" s="132"/>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spans="1:26" ht="20.25" customHeight="1" x14ac:dyDescent="0.5">
      <c r="A871" s="132"/>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spans="1:26" ht="20.25" customHeight="1" x14ac:dyDescent="0.5">
      <c r="A872" s="132"/>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spans="1:26" ht="20.25" customHeight="1" x14ac:dyDescent="0.5">
      <c r="A873" s="132"/>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spans="1:26" ht="20.25" customHeight="1" x14ac:dyDescent="0.5">
      <c r="A874" s="132"/>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spans="1:26" ht="20.25" customHeight="1" x14ac:dyDescent="0.5">
      <c r="A875" s="132"/>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spans="1:26" ht="20.25" customHeight="1" x14ac:dyDescent="0.5">
      <c r="A876" s="132"/>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spans="1:26" ht="20.25" customHeight="1" x14ac:dyDescent="0.5">
      <c r="A877" s="132"/>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spans="1:26" ht="20.25" customHeight="1" x14ac:dyDescent="0.5">
      <c r="A878" s="132"/>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spans="1:26" ht="20.25" customHeight="1" x14ac:dyDescent="0.5">
      <c r="A879" s="132"/>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spans="1:26" ht="20.25" customHeight="1" x14ac:dyDescent="0.5">
      <c r="A880" s="132"/>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spans="1:26" ht="20.25" customHeight="1" x14ac:dyDescent="0.5">
      <c r="A881" s="132"/>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spans="1:26" ht="20.25" customHeight="1" x14ac:dyDescent="0.5">
      <c r="A882" s="132"/>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spans="1:26" ht="20.25" customHeight="1" x14ac:dyDescent="0.5">
      <c r="A883" s="132"/>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spans="1:26" ht="20.25" customHeight="1" x14ac:dyDescent="0.5">
      <c r="A884" s="132"/>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spans="1:26" ht="20.25" customHeight="1" x14ac:dyDescent="0.5">
      <c r="A885" s="132"/>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spans="1:26" ht="20.25" customHeight="1" x14ac:dyDescent="0.5">
      <c r="A886" s="132"/>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spans="1:26" ht="20.25" customHeight="1" x14ac:dyDescent="0.5">
      <c r="A887" s="132"/>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spans="1:26" ht="20.25" customHeight="1" x14ac:dyDescent="0.5">
      <c r="A888" s="132"/>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spans="1:26" ht="20.25" customHeight="1" x14ac:dyDescent="0.5">
      <c r="A889" s="132"/>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spans="1:26" ht="20.25" customHeight="1" x14ac:dyDescent="0.5">
      <c r="A890" s="132"/>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spans="1:26" ht="20.25" customHeight="1" x14ac:dyDescent="0.5">
      <c r="A891" s="132"/>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spans="1:26" ht="20.25" customHeight="1" x14ac:dyDescent="0.5">
      <c r="A892" s="132"/>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spans="1:26" ht="20.25" customHeight="1" x14ac:dyDescent="0.5">
      <c r="A893" s="132"/>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spans="1:26" ht="20.25" customHeight="1" x14ac:dyDescent="0.5">
      <c r="A894" s="132"/>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spans="1:26" ht="20.25" customHeight="1" x14ac:dyDescent="0.5">
      <c r="A895" s="132"/>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spans="1:26" ht="20.25" customHeight="1" x14ac:dyDescent="0.5">
      <c r="A896" s="132"/>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spans="1:26" ht="20.25" customHeight="1" x14ac:dyDescent="0.5">
      <c r="A897" s="132"/>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spans="1:26" ht="20.25" customHeight="1" x14ac:dyDescent="0.5">
      <c r="A898" s="132"/>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spans="1:26" ht="20.25" customHeight="1" x14ac:dyDescent="0.5">
      <c r="A899" s="132"/>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spans="1:26" ht="20.25" customHeight="1" x14ac:dyDescent="0.5">
      <c r="A900" s="132"/>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spans="1:26" ht="20.25" customHeight="1" x14ac:dyDescent="0.5">
      <c r="A901" s="132"/>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spans="1:26" ht="20.25" customHeight="1" x14ac:dyDescent="0.5">
      <c r="A902" s="132"/>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spans="1:26" ht="20.25" customHeight="1" x14ac:dyDescent="0.5">
      <c r="A903" s="132"/>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spans="1:26" ht="20.25" customHeight="1" x14ac:dyDescent="0.5">
      <c r="A904" s="132"/>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spans="1:26" ht="20.25" customHeight="1" x14ac:dyDescent="0.5">
      <c r="A905" s="132"/>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spans="1:26" ht="20.25" customHeight="1" x14ac:dyDescent="0.5">
      <c r="A906" s="132"/>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spans="1:26" ht="20.25" customHeight="1" x14ac:dyDescent="0.5">
      <c r="A907" s="132"/>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spans="1:26" ht="20.25" customHeight="1" x14ac:dyDescent="0.5">
      <c r="A908" s="132"/>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spans="1:26" ht="20.25" customHeight="1" x14ac:dyDescent="0.5">
      <c r="A909" s="132"/>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spans="1:26" ht="20.25" customHeight="1" x14ac:dyDescent="0.5">
      <c r="A910" s="132"/>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spans="1:26" ht="20.25" customHeight="1" x14ac:dyDescent="0.5">
      <c r="A911" s="132"/>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spans="1:26" ht="20.25" customHeight="1" x14ac:dyDescent="0.5">
      <c r="A912" s="132"/>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spans="1:26" ht="20.25" customHeight="1" x14ac:dyDescent="0.5">
      <c r="A913" s="132"/>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spans="1:26" ht="20.25" customHeight="1" x14ac:dyDescent="0.5">
      <c r="A914" s="132"/>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spans="1:26" ht="20.25" customHeight="1" x14ac:dyDescent="0.5">
      <c r="A915" s="132"/>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spans="1:26" ht="20.25" customHeight="1" x14ac:dyDescent="0.5">
      <c r="A916" s="132"/>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spans="1:26" ht="20.25" customHeight="1" x14ac:dyDescent="0.5">
      <c r="A917" s="132"/>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spans="1:26" ht="20.25" customHeight="1" x14ac:dyDescent="0.5">
      <c r="A918" s="132"/>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spans="1:26" ht="20.25" customHeight="1" x14ac:dyDescent="0.5">
      <c r="A919" s="132"/>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spans="1:26" ht="20.25" customHeight="1" x14ac:dyDescent="0.5">
      <c r="A920" s="132"/>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spans="1:26" ht="20.25" customHeight="1" x14ac:dyDescent="0.5">
      <c r="A921" s="132"/>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spans="1:26" ht="20.25" customHeight="1" x14ac:dyDescent="0.5">
      <c r="A922" s="132"/>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spans="1:26" ht="20.25" customHeight="1" x14ac:dyDescent="0.5">
      <c r="A923" s="132"/>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spans="1:26" ht="20.25" customHeight="1" x14ac:dyDescent="0.5">
      <c r="A924" s="132"/>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spans="1:26" ht="20.25" customHeight="1" x14ac:dyDescent="0.5">
      <c r="A925" s="132"/>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spans="1:26" ht="20.25" customHeight="1" x14ac:dyDescent="0.5">
      <c r="A926" s="132"/>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spans="1:26" ht="20.25" customHeight="1" x14ac:dyDescent="0.5">
      <c r="A927" s="132"/>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spans="1:26" ht="20.25" customHeight="1" x14ac:dyDescent="0.5">
      <c r="A928" s="132"/>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spans="1:26" ht="20.25" customHeight="1" x14ac:dyDescent="0.5">
      <c r="A929" s="132"/>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spans="1:26" ht="20.25" customHeight="1" x14ac:dyDescent="0.5">
      <c r="A930" s="132"/>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spans="1:26" ht="20.25" customHeight="1" x14ac:dyDescent="0.5">
      <c r="A931" s="132"/>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spans="1:26" ht="20.25" customHeight="1" x14ac:dyDescent="0.5">
      <c r="A932" s="132"/>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spans="1:26" ht="20.25" customHeight="1" x14ac:dyDescent="0.5">
      <c r="A933" s="132"/>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spans="1:26" ht="20.25" customHeight="1" x14ac:dyDescent="0.5">
      <c r="A934" s="132"/>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spans="1:26" ht="20.25" customHeight="1" x14ac:dyDescent="0.5">
      <c r="A935" s="132"/>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spans="1:26" ht="20.25" customHeight="1" x14ac:dyDescent="0.5">
      <c r="A936" s="132"/>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spans="1:26" ht="20.25" customHeight="1" x14ac:dyDescent="0.5">
      <c r="A937" s="132"/>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spans="1:26" ht="20.25" customHeight="1" x14ac:dyDescent="0.5">
      <c r="A938" s="132"/>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spans="1:26" ht="20.25" customHeight="1" x14ac:dyDescent="0.5">
      <c r="A939" s="132"/>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spans="1:26" ht="20.25" customHeight="1" x14ac:dyDescent="0.5">
      <c r="A940" s="132"/>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spans="1:26" ht="20.25" customHeight="1" x14ac:dyDescent="0.5">
      <c r="A941" s="132"/>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spans="1:26" ht="20.25" customHeight="1" x14ac:dyDescent="0.5">
      <c r="A942" s="132"/>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spans="1:26" ht="20.25" customHeight="1" x14ac:dyDescent="0.5">
      <c r="A943" s="132"/>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spans="1:26" ht="20.25" customHeight="1" x14ac:dyDescent="0.5">
      <c r="A944" s="132"/>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spans="1:26" ht="20.25" customHeight="1" x14ac:dyDescent="0.5">
      <c r="A945" s="132"/>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spans="1:26" ht="20.25" customHeight="1" x14ac:dyDescent="0.5">
      <c r="A946" s="132"/>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spans="1:26" ht="20.25" customHeight="1" x14ac:dyDescent="0.5">
      <c r="A947" s="132"/>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spans="1:26" ht="20.25" customHeight="1" x14ac:dyDescent="0.5">
      <c r="A948" s="132"/>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spans="1:26" ht="20.25" customHeight="1" x14ac:dyDescent="0.5">
      <c r="A949" s="132"/>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spans="1:26" ht="20.25" customHeight="1" x14ac:dyDescent="0.5">
      <c r="A950" s="132"/>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spans="1:26" ht="20.25" customHeight="1" x14ac:dyDescent="0.5">
      <c r="A951" s="132"/>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spans="1:26" ht="20.25" customHeight="1" x14ac:dyDescent="0.5">
      <c r="A952" s="132"/>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spans="1:26" ht="20.25" customHeight="1" x14ac:dyDescent="0.5">
      <c r="A953" s="132"/>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spans="1:26" ht="20.25" customHeight="1" x14ac:dyDescent="0.5">
      <c r="A954" s="132"/>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row>
  </sheetData>
  <sheetProtection algorithmName="SHA-512" hashValue="Y4QXWwYCD/UTuBpaiZgUjSx5lMlCdZrcSaoo1DIMlQdKxV8sQh4wBWQcl7S+YdYwKLPG2jRDH5KH3aZeQdAAmg==" saltValue="SZKkjTAllkH06ONxJ2EtVg==" spinCount="100000" sheet="1" objects="1" scenarios="1"/>
  <mergeCells count="1">
    <mergeCell ref="H24:J24"/>
  </mergeCells>
  <pageMargins left="0.7" right="0.7" top="0.75" bottom="0.75" header="0" footer="0"/>
  <pageSetup paperSize="9" orientation="portrait"/>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C51543B70BD5BB42A75A7AD6563ED4D3" ma:contentTypeVersion="18" ma:contentTypeDescription="צור מסמך חדש." ma:contentTypeScope="" ma:versionID="6eb367fed80335c963c9269489ccfa88">
  <xsd:schema xmlns:xsd="http://www.w3.org/2001/XMLSchema" xmlns:xs="http://www.w3.org/2001/XMLSchema" xmlns:p="http://schemas.microsoft.com/office/2006/metadata/properties" xmlns:ns2="1d49d09b-e7a5-4b2f-b9fa-3300c4edf6d1" xmlns:ns3="3d550918-ebd0-40b1-b683-f252a4ccf514" targetNamespace="http://schemas.microsoft.com/office/2006/metadata/properties" ma:root="true" ma:fieldsID="67d2a1b1422e8c18eba720c606003061" ns2:_="" ns3:_="">
    <xsd:import namespace="1d49d09b-e7a5-4b2f-b9fa-3300c4edf6d1"/>
    <xsd:import namespace="3d550918-ebd0-40b1-b683-f252a4ccf5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9d09b-e7a5-4b2f-b9fa-3300c4edf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תגיות תמונה" ma:readOnly="false" ma:fieldId="{5cf76f15-5ced-4ddc-b409-7134ff3c332f}" ma:taxonomyMulti="true" ma:sspId="802c65b9-0991-4c4e-8e74-7b3c5d61fe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550918-ebd0-40b1-b683-f252a4ccf514" elementFormDefault="qualified">
    <xsd:import namespace="http://schemas.microsoft.com/office/2006/documentManagement/types"/>
    <xsd:import namespace="http://schemas.microsoft.com/office/infopath/2007/PartnerControls"/>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element name="TaxCatchAll" ma:index="23" nillable="true" ma:displayName="Taxonomy Catch All Column" ma:hidden="true" ma:list="{c21e612a-3eb4-4f37-aefc-e18003e8a995}" ma:internalName="TaxCatchAll" ma:showField="CatchAllData" ma:web="3d550918-ebd0-40b1-b683-f252a4ccf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49d09b-e7a5-4b2f-b9fa-3300c4edf6d1">
      <Terms xmlns="http://schemas.microsoft.com/office/infopath/2007/PartnerControls"/>
    </lcf76f155ced4ddcb4097134ff3c332f>
    <TaxCatchAll xmlns="3d550918-ebd0-40b1-b683-f252a4ccf514" xsi:nil="true"/>
  </documentManagement>
</p:properties>
</file>

<file path=customXml/itemProps1.xml><?xml version="1.0" encoding="utf-8"?>
<ds:datastoreItem xmlns:ds="http://schemas.openxmlformats.org/officeDocument/2006/customXml" ds:itemID="{FDCC148C-4985-4F95-88B2-9859875B0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9d09b-e7a5-4b2f-b9fa-3300c4edf6d1"/>
    <ds:schemaRef ds:uri="3d550918-ebd0-40b1-b683-f252a4ccf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45FD5-55BC-4C69-8B11-E9C6442573A7}">
  <ds:schemaRefs>
    <ds:schemaRef ds:uri="http://schemas.microsoft.com/sharepoint/v3/contenttype/forms"/>
  </ds:schemaRefs>
</ds:datastoreItem>
</file>

<file path=customXml/itemProps3.xml><?xml version="1.0" encoding="utf-8"?>
<ds:datastoreItem xmlns:ds="http://schemas.openxmlformats.org/officeDocument/2006/customXml" ds:itemID="{85D05CAF-0272-408F-BAC1-EE64D4D7AF61}">
  <ds:schemaRefs>
    <ds:schemaRef ds:uri="http://schemas.openxmlformats.org/package/2006/metadata/core-properties"/>
    <ds:schemaRef ds:uri="3d550918-ebd0-40b1-b683-f252a4ccf514"/>
    <ds:schemaRef ds:uri="http://schemas.microsoft.com/office/infopath/2007/PartnerControls"/>
    <ds:schemaRef ds:uri="http://purl.org/dc/terms/"/>
    <ds:schemaRef ds:uri="http://schemas.microsoft.com/office/2006/documentManagement/types"/>
    <ds:schemaRef ds:uri="http://purl.org/dc/elements/1.1/"/>
    <ds:schemaRef ds:uri="1d49d09b-e7a5-4b2f-b9fa-3300c4edf6d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46</vt:i4>
      </vt:variant>
    </vt:vector>
  </HeadingPairs>
  <TitlesOfParts>
    <vt:vector size="60" baseType="lpstr">
      <vt:lpstr>הנחיות</vt:lpstr>
      <vt:lpstr>פרטי המדווח</vt:lpstr>
      <vt:lpstr>דיווח פרטני</vt:lpstr>
      <vt:lpstr>צריכת דלק של כלי רכב</vt:lpstr>
      <vt:lpstr>מערכות מיזוג וקירור</vt:lpstr>
      <vt:lpstr>טעינת חשמל לכלי רכב</vt:lpstr>
      <vt:lpstr>פניות בנושא עשן</vt:lpstr>
      <vt:lpstr>נהיגה חסכונית</vt:lpstr>
      <vt:lpstr>סיכום מצבת ופליטות- אוטומטי</vt:lpstr>
      <vt:lpstr>פליטות חלקיקים</vt:lpstr>
      <vt:lpstr>GWP</vt:lpstr>
      <vt:lpstr>גיליון3</vt:lpstr>
      <vt:lpstr>מיפוי שמות</vt:lpstr>
      <vt:lpstr>מקדמי פליטה</vt:lpstr>
      <vt:lpstr>list005</vt:lpstr>
      <vt:lpstr>list006</vt:lpstr>
      <vt:lpstr>list1</vt:lpstr>
      <vt:lpstr>List10</vt:lpstr>
      <vt:lpstr>list1001</vt:lpstr>
      <vt:lpstr>'מקדמי פליטה'!list1002</vt:lpstr>
      <vt:lpstr>'מקדמי פליטה'!list10021</vt:lpstr>
      <vt:lpstr>list1003</vt:lpstr>
      <vt:lpstr>list1004</vt:lpstr>
      <vt:lpstr>list101</vt:lpstr>
      <vt:lpstr>list11</vt:lpstr>
      <vt:lpstr>list117</vt:lpstr>
      <vt:lpstr>list12</vt:lpstr>
      <vt:lpstr>list13</vt:lpstr>
      <vt:lpstr>list14</vt:lpstr>
      <vt:lpstr>list15</vt:lpstr>
      <vt:lpstr>list16</vt:lpstr>
      <vt:lpstr>list17</vt:lpstr>
      <vt:lpstr>'מקדמי פליטה'!list18</vt:lpstr>
      <vt:lpstr>list2</vt:lpstr>
      <vt:lpstr>list24</vt:lpstr>
      <vt:lpstr>list26</vt:lpstr>
      <vt:lpstr>'מקדמי פליטה'!list2909</vt:lpstr>
      <vt:lpstr>list3</vt:lpstr>
      <vt:lpstr>'מקדמי פליטה'!list3009</vt:lpstr>
      <vt:lpstr>list34</vt:lpstr>
      <vt:lpstr>list4</vt:lpstr>
      <vt:lpstr>list40</vt:lpstr>
      <vt:lpstr>list5</vt:lpstr>
      <vt:lpstr>list50</vt:lpstr>
      <vt:lpstr>list51</vt:lpstr>
      <vt:lpstr>list6</vt:lpstr>
      <vt:lpstr>list7</vt:lpstr>
      <vt:lpstr>list8</vt:lpstr>
      <vt:lpstr>'מקדמי פליטה'!list9</vt:lpstr>
      <vt:lpstr>'טעינת חשמל לכלי רכב'!Print_Area</vt:lpstr>
      <vt:lpstr>'מערכות מיזוג וקירור'!Print_Area</vt:lpstr>
      <vt:lpstr>'צריכת דלק של כלי רכב'!Print_Area</vt:lpstr>
      <vt:lpstr>years</vt:lpstr>
      <vt:lpstr>years18</vt:lpstr>
      <vt:lpstr>years19</vt:lpstr>
      <vt:lpstr>years2015</vt:lpstr>
      <vt:lpstr>years2016</vt:lpstr>
      <vt:lpstr>years2017</vt:lpstr>
      <vt:lpstr>years2020</vt:lpstr>
      <vt:lpstr>'מקדמי פליטה'!years2021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dc:creator>
  <cp:lastModifiedBy>נטליה ליטבק  Natalia Litvak</cp:lastModifiedBy>
  <dcterms:created xsi:type="dcterms:W3CDTF">2024-02-04T13:49:43Z</dcterms:created>
  <dcterms:modified xsi:type="dcterms:W3CDTF">2024-03-14T06:48:21Z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0x010100C51543B70BD5BB42A75A7AD6563ED4D3</vt:lpwstr>
  </property>
  <property fmtid="{D5CDD505-2E9C-101B-9397-08002B2CF9AE}" pid="3" name="MediaServiceImageTags">
    <vt:lpwstr/>
  </property>
</Properties>
</file>